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shnu_88/Desktop/School/2020/Chemistry/"/>
    </mc:Choice>
  </mc:AlternateContent>
  <xr:revisionPtr revIDLastSave="0" documentId="8_{785C1FDD-EEC0-D149-9DC2-56933EC54D17}" xr6:coauthVersionLast="45" xr6:coauthVersionMax="45" xr10:uidLastSave="{00000000-0000-0000-0000-000000000000}"/>
  <bookViews>
    <workbookView xWindow="0" yWindow="0" windowWidth="28800" windowHeight="18000" activeTab="2" xr2:uid="{AD8415F2-BFDE-8E48-9D89-A76A72E336F0}"/>
  </bookViews>
  <sheets>
    <sheet name="Raw Data" sheetId="2" r:id="rId1"/>
    <sheet name="Theoretical" sheetId="1" r:id="rId2"/>
    <sheet name="Experimental" sheetId="3" r:id="rId3"/>
  </sheets>
  <definedNames>
    <definedName name="_xlchart.v1.0" hidden="1">Theoretical!#REF!</definedName>
    <definedName name="_xlchart.v1.1" hidden="1">Theoretical!$A$2:$A$8</definedName>
    <definedName name="_xlchart.v1.10" hidden="1">Theoretical!$A$2:$A$8</definedName>
    <definedName name="_xlchart.v1.11" hidden="1">Theoretical!$F$2:$F$8</definedName>
    <definedName name="_xlchart.v1.12" hidden="1">Theoretical!#REF!</definedName>
    <definedName name="_xlchart.v1.13" hidden="1">Theoretical!$A$2:$A$8</definedName>
    <definedName name="_xlchart.v1.14" hidden="1">Theoretical!$F$2:$F$8</definedName>
    <definedName name="_xlchart.v1.2" hidden="1">Theoretical!$F$2:$F$8</definedName>
    <definedName name="_xlchart.v1.3" hidden="1">Theoretical!#REF!</definedName>
    <definedName name="_xlchart.v1.4" hidden="1">Theoretical!$A$2:$A$8</definedName>
    <definedName name="_xlchart.v1.5" hidden="1">Theoretical!$F$2:$F$8</definedName>
    <definedName name="_xlchart.v1.6" hidden="1">Theoretical!#REF!</definedName>
    <definedName name="_xlchart.v1.7" hidden="1">Theoretical!$A$2:$A$8</definedName>
    <definedName name="_xlchart.v1.8" hidden="1">Theoretical!$F$2:$F$8</definedName>
    <definedName name="_xlchart.v1.9" hidden="1">Theoretical!#REF!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" i="3" l="1"/>
  <c r="D4" i="3"/>
  <c r="D5" i="3"/>
  <c r="D6" i="3"/>
  <c r="D7" i="3"/>
  <c r="D8" i="3"/>
  <c r="D2" i="3"/>
  <c r="C3" i="3"/>
  <c r="C4" i="3"/>
  <c r="C5" i="3"/>
  <c r="C6" i="3"/>
  <c r="C7" i="3"/>
  <c r="C8" i="3"/>
  <c r="C2" i="3"/>
  <c r="C3" i="2"/>
  <c r="C4" i="2"/>
  <c r="C5" i="2"/>
  <c r="C6" i="2"/>
  <c r="C7" i="2"/>
  <c r="C8" i="2"/>
  <c r="C2" i="2"/>
  <c r="B3" i="1"/>
  <c r="C3" i="1" s="1"/>
  <c r="D3" i="1" s="1"/>
  <c r="E3" i="1" s="1"/>
  <c r="F3" i="1" s="1"/>
  <c r="B4" i="1"/>
  <c r="C4" i="1" s="1"/>
  <c r="D4" i="1" s="1"/>
  <c r="E4" i="1" s="1"/>
  <c r="F4" i="1" s="1"/>
  <c r="B5" i="1"/>
  <c r="C5" i="1" s="1"/>
  <c r="D5" i="1" s="1"/>
  <c r="E5" i="1" s="1"/>
  <c r="F5" i="1" s="1"/>
  <c r="B6" i="1"/>
  <c r="C6" i="1" s="1"/>
  <c r="D6" i="1" s="1"/>
  <c r="E6" i="1" s="1"/>
  <c r="F6" i="1" s="1"/>
  <c r="B7" i="1"/>
  <c r="C7" i="1" s="1"/>
  <c r="D7" i="1" s="1"/>
  <c r="E7" i="1" s="1"/>
  <c r="F7" i="1" s="1"/>
  <c r="B8" i="1"/>
  <c r="C8" i="1" s="1"/>
  <c r="D8" i="1" s="1"/>
  <c r="E8" i="1" s="1"/>
  <c r="F8" i="1" s="1"/>
  <c r="B2" i="1"/>
  <c r="C2" i="1" s="1"/>
  <c r="D2" i="1" s="1"/>
  <c r="E2" i="1" s="1"/>
  <c r="F2" i="1" s="1"/>
</calcChain>
</file>

<file path=xl/sharedStrings.xml><?xml version="1.0" encoding="utf-8"?>
<sst xmlns="http://schemas.openxmlformats.org/spreadsheetml/2006/main" count="13" uniqueCount="9">
  <si>
    <t>Current (A)</t>
  </si>
  <si>
    <t>Change in Mass (g)</t>
  </si>
  <si>
    <t>Charge (C)</t>
  </si>
  <si>
    <t>n(electrons)</t>
  </si>
  <si>
    <t>Time (sec)</t>
  </si>
  <si>
    <t>Amount of Nickel Depleated at anode (mol)</t>
  </si>
  <si>
    <t>THEORETICAL - Mass of anode (g)2</t>
  </si>
  <si>
    <t>Amount of Nickel Depleated at Anode (mol)</t>
  </si>
  <si>
    <t>Mass of Anode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</si>
</sst>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0"/>
    <numFmt numFmtId="167" formatCode="0.0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2" fontId="0" fillId="0" borderId="0" xfId="0" applyNumberFormat="1"/>
    <xf numFmtId="167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11">
    <dxf>
      <numFmt numFmtId="2" formatCode="0.00"/>
    </dxf>
    <dxf>
      <numFmt numFmtId="167" formatCode="0.0"/>
    </dxf>
    <dxf>
      <numFmt numFmtId="2" formatCode="0.00"/>
    </dxf>
    <dxf>
      <numFmt numFmtId="2" formatCode="0.00"/>
    </dxf>
    <dxf>
      <numFmt numFmtId="165" formatCode="0.0000"/>
    </dxf>
    <dxf>
      <numFmt numFmtId="165" formatCode="0.0000"/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7" formatCode="0.0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165" formatCode="0.0000"/>
    </dxf>
    <dxf>
      <numFmt numFmtId="167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Current</a:t>
            </a:r>
            <a:r>
              <a:rPr lang="en-GB" baseline="0"/>
              <a:t> Vs Mass of Anode (THEORETICAL)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Experimental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intercept val="10"/>
            <c:dispRSqr val="1"/>
            <c:dispEq val="1"/>
            <c:trendlineLbl>
              <c:layout>
                <c:manualLayout>
                  <c:x val="0.10741480647605309"/>
                  <c:y val="-0.1568291859105977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Theoretical!$A$2:$A$8</c:f>
              <c:numCache>
                <c:formatCode>0.0</c:formatCode>
                <c:ptCount val="7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10</c:v>
                </c:pt>
                <c:pt idx="6">
                  <c:v>12</c:v>
                </c:pt>
              </c:numCache>
            </c:numRef>
          </c:xVal>
          <c:yVal>
            <c:numRef>
              <c:f>Theoretical!$F$2:$F$8</c:f>
              <c:numCache>
                <c:formatCode>0.00</c:formatCode>
                <c:ptCount val="7"/>
                <c:pt idx="0">
                  <c:v>10</c:v>
                </c:pt>
                <c:pt idx="1">
                  <c:v>9.817512953367876</c:v>
                </c:pt>
                <c:pt idx="2">
                  <c:v>9.635025906735752</c:v>
                </c:pt>
                <c:pt idx="3">
                  <c:v>9.4525388601036262</c:v>
                </c:pt>
                <c:pt idx="4">
                  <c:v>9.2700518134715022</c:v>
                </c:pt>
                <c:pt idx="5">
                  <c:v>9.0875647668393782</c:v>
                </c:pt>
                <c:pt idx="6">
                  <c:v>8.9050777202072542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699-4249-A839-3A7BF189E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6139232"/>
        <c:axId val="1391849040"/>
      </c:scatterChart>
      <c:valAx>
        <c:axId val="1386139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Current - </a:t>
                </a:r>
                <a:r>
                  <a:rPr lang="en-GB" i="1"/>
                  <a:t>I</a:t>
                </a:r>
                <a:r>
                  <a:rPr lang="en-GB"/>
                  <a:t> (Amperes)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1849040"/>
        <c:crosses val="autoZero"/>
        <c:crossBetween val="midCat"/>
      </c:valAx>
      <c:valAx>
        <c:axId val="1391849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Mass</a:t>
                </a:r>
                <a:r>
                  <a:rPr lang="en-GB" baseline="0"/>
                  <a:t> of anode (g)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61392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Charge vs Amount of Nickel Depleted at Anode (THEORETICAL)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trendline>
            <c:spPr>
              <a:ln w="25400" cap="rnd">
                <a:solidFill>
                  <a:schemeClr val="accent2">
                    <a:alpha val="50000"/>
                  </a:schemeClr>
                </a:solidFill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6.5197506561679788E-2"/>
                  <c:y val="0.1153240740740740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Theoretical!$B$2:$B$8</c:f>
              <c:numCache>
                <c:formatCode>0</c:formatCode>
                <c:ptCount val="7"/>
                <c:pt idx="0">
                  <c:v>0</c:v>
                </c:pt>
                <c:pt idx="1">
                  <c:v>600</c:v>
                </c:pt>
                <c:pt idx="2">
                  <c:v>1200</c:v>
                </c:pt>
                <c:pt idx="3">
                  <c:v>1800</c:v>
                </c:pt>
                <c:pt idx="4">
                  <c:v>2400</c:v>
                </c:pt>
                <c:pt idx="5">
                  <c:v>3000</c:v>
                </c:pt>
                <c:pt idx="6">
                  <c:v>3600</c:v>
                </c:pt>
              </c:numCache>
            </c:numRef>
          </c:xVal>
          <c:yVal>
            <c:numRef>
              <c:f>Theoretical!$D$2:$D$8</c:f>
              <c:numCache>
                <c:formatCode>0.0000</c:formatCode>
                <c:ptCount val="7"/>
                <c:pt idx="0">
                  <c:v>0</c:v>
                </c:pt>
                <c:pt idx="1">
                  <c:v>3.1088082901554403E-3</c:v>
                </c:pt>
                <c:pt idx="2">
                  <c:v>6.2176165803108805E-3</c:v>
                </c:pt>
                <c:pt idx="3">
                  <c:v>9.3264248704663204E-3</c:v>
                </c:pt>
                <c:pt idx="4">
                  <c:v>1.2435233160621761E-2</c:v>
                </c:pt>
                <c:pt idx="5">
                  <c:v>1.5544041450777202E-2</c:v>
                </c:pt>
                <c:pt idx="6">
                  <c:v>1.8652849740932641E-2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F93-0A45-BD84-7F3B44094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7192176"/>
        <c:axId val="1387194208"/>
      </c:scatterChart>
      <c:valAx>
        <c:axId val="1387192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Charge - Q (Coulombs)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7194208"/>
        <c:crosses val="autoZero"/>
        <c:crossBetween val="midCat"/>
      </c:valAx>
      <c:valAx>
        <c:axId val="138719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Amount of Nickel Depleated - n (mol)</a:t>
                </a:r>
              </a:p>
            </c:rich>
          </c:tx>
          <c:layout>
            <c:manualLayout>
              <c:xMode val="edge"/>
              <c:yMode val="edge"/>
              <c:x val="2.0387359836901122E-2"/>
              <c:y val="0.1300462962962963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7192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Charge vs Amount of Nickel Depleted at Anode (EXPERIMENTAL)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trendline>
            <c:spPr>
              <a:ln w="25400" cap="rnd">
                <a:solidFill>
                  <a:schemeClr val="accent1">
                    <a:alpha val="50000"/>
                  </a:schemeClr>
                </a:solidFill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4.5451734190665616E-2"/>
                  <c:y val="0.1157031238147254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Experimental!$C$2:$C$8</c:f>
              <c:numCache>
                <c:formatCode>General</c:formatCode>
                <c:ptCount val="7"/>
                <c:pt idx="0">
                  <c:v>0</c:v>
                </c:pt>
                <c:pt idx="1">
                  <c:v>600</c:v>
                </c:pt>
                <c:pt idx="2">
                  <c:v>1200</c:v>
                </c:pt>
                <c:pt idx="3">
                  <c:v>1800</c:v>
                </c:pt>
                <c:pt idx="4">
                  <c:v>2400</c:v>
                </c:pt>
                <c:pt idx="5">
                  <c:v>3000</c:v>
                </c:pt>
                <c:pt idx="6">
                  <c:v>3600</c:v>
                </c:pt>
              </c:numCache>
            </c:numRef>
          </c:xVal>
          <c:yVal>
            <c:numRef>
              <c:f>Experimental!$D$2:$D$8</c:f>
              <c:numCache>
                <c:formatCode>0.0000</c:formatCode>
                <c:ptCount val="7"/>
                <c:pt idx="0">
                  <c:v>0</c:v>
                </c:pt>
                <c:pt idx="1">
                  <c:v>3.0664395229982916E-3</c:v>
                </c:pt>
                <c:pt idx="2">
                  <c:v>6.1328790459965832E-3</c:v>
                </c:pt>
                <c:pt idx="3">
                  <c:v>9.3696763202725849E-3</c:v>
                </c:pt>
                <c:pt idx="4">
                  <c:v>1.2436115843270876E-2</c:v>
                </c:pt>
                <c:pt idx="5">
                  <c:v>1.5502555366269167E-2</c:v>
                </c:pt>
                <c:pt idx="6">
                  <c:v>1.8568994889267457E-2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FA9-784F-AD45-EEDA6292B1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6617488"/>
        <c:axId val="1439277408"/>
      </c:scatterChart>
      <c:valAx>
        <c:axId val="1416617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Charge - C (Coulombs)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9277408"/>
        <c:crosses val="autoZero"/>
        <c:crossBetween val="midCat"/>
      </c:valAx>
      <c:valAx>
        <c:axId val="143927740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Amount of Nickel Depleted (mol)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66174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Current</a:t>
            </a:r>
            <a:r>
              <a:rPr lang="en-GB" baseline="0"/>
              <a:t> Vs Mass of Anode (EXPERIMENTAL)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Experimental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10"/>
            <c:dispRSqr val="1"/>
            <c:dispEq val="1"/>
            <c:trendlineLbl>
              <c:layout>
                <c:manualLayout>
                  <c:x val="0.10741480647605309"/>
                  <c:y val="-0.1568291859105977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Experimental!$A$2:$A$8</c:f>
              <c:numCache>
                <c:formatCode>0.0</c:formatCode>
                <c:ptCount val="7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10</c:v>
                </c:pt>
                <c:pt idx="6">
                  <c:v>12</c:v>
                </c:pt>
              </c:numCache>
            </c:numRef>
          </c:xVal>
          <c:yVal>
            <c:numRef>
              <c:f>Experimental!$B$2:$B$8</c:f>
              <c:numCache>
                <c:formatCode>0.00</c:formatCode>
                <c:ptCount val="7"/>
                <c:pt idx="0">
                  <c:v>10</c:v>
                </c:pt>
                <c:pt idx="1">
                  <c:v>9.82</c:v>
                </c:pt>
                <c:pt idx="2">
                  <c:v>9.64</c:v>
                </c:pt>
                <c:pt idx="3">
                  <c:v>9.4499999999999993</c:v>
                </c:pt>
                <c:pt idx="4">
                  <c:v>9.27</c:v>
                </c:pt>
                <c:pt idx="5">
                  <c:v>9.09</c:v>
                </c:pt>
                <c:pt idx="6">
                  <c:v>8.91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54E-EF48-96A6-16AF130F2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6139232"/>
        <c:axId val="1391849040"/>
      </c:scatterChart>
      <c:valAx>
        <c:axId val="1386139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Current - </a:t>
                </a:r>
                <a:r>
                  <a:rPr lang="en-GB" i="1"/>
                  <a:t>I</a:t>
                </a:r>
                <a:r>
                  <a:rPr lang="en-GB"/>
                  <a:t> (Amperes)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1849040"/>
        <c:crosses val="autoZero"/>
        <c:crossBetween val="midCat"/>
      </c:valAx>
      <c:valAx>
        <c:axId val="1391849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Mass</a:t>
                </a:r>
                <a:r>
                  <a:rPr lang="en-GB" baseline="0"/>
                  <a:t> of anode (g)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61392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528670</xdr:colOff>
      <xdr:row>9</xdr:row>
      <xdr:rowOff>104053</xdr:rowOff>
    </xdr:from>
    <xdr:to>
      <xdr:col>5</xdr:col>
      <xdr:colOff>759810</xdr:colOff>
      <xdr:row>23</xdr:row>
      <xdr:rowOff>2453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6DE8913-C152-694A-B2A8-7FA913F9F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482487</xdr:colOff>
      <xdr:row>23</xdr:row>
      <xdr:rowOff>86551</xdr:rowOff>
    </xdr:from>
    <xdr:to>
      <xdr:col>5</xdr:col>
      <xdr:colOff>679303</xdr:colOff>
      <xdr:row>37</xdr:row>
      <xdr:rowOff>29535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2ABB3E8-7F47-3F44-8D4C-B141F62933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469900</xdr:colOff>
      <xdr:row>11</xdr:row>
      <xdr:rowOff>95250</xdr:rowOff>
    </xdr:from>
    <xdr:to>
      <xdr:col>12</xdr:col>
      <xdr:colOff>381000</xdr:colOff>
      <xdr:row>27</xdr:row>
      <xdr:rowOff>139700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2CBA73A-388A-8E48-AB16-09418645FF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469900</xdr:colOff>
      <xdr:row>28</xdr:row>
      <xdr:rowOff>88900</xdr:rowOff>
    </xdr:from>
    <xdr:to>
      <xdr:col>12</xdr:col>
      <xdr:colOff>355600</xdr:colOff>
      <xdr:row>43</xdr:row>
      <xdr:rowOff>177800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E91AB10-F4E9-4847-AD80-770C68A6E1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91CE2D1-AF66-0048-8330-BE25C7E38302}" name="Table3" displayName="Table3" ref="A1:C8" totalsRowShown="0">
  <autoFilter ref="A1:C8" xr:uid="{599F5C04-2767-454C-A164-D1B7FCDD9A47}"/>
  <tableColumns count="3">
    <tableColumn id="1" xr3:uid="{F3E2743D-4903-434A-86A2-0455B92898D3}" name="Current (A)" dataDxfId="1"/>
    <tableColumn id="2" xr3:uid="{9C9C5501-7195-654A-B500-84F37F50CD88}" name="Mass of Anode (g)" dataDxfId="0"/>
    <tableColumn id="3" xr3:uid="{51C5BE7A-B172-C24C-AC65-1266AFEBA496}" name="Time (sec)">
      <calculatedColumnFormula>5*60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8002DA-B124-414A-A104-51FCE168D678}" name="Table1" displayName="Table1" ref="A1:F8" totalsRowShown="0">
  <autoFilter ref="A1:F8" xr:uid="{9366AF1C-7122-244D-B7D1-ABD24081A73B}"/>
  <tableColumns count="6">
    <tableColumn id="1" xr3:uid="{BA60A4D8-CAD2-C74B-97D9-9A470E760451}" name="Current (A)" dataDxfId="10"/>
    <tableColumn id="3" xr3:uid="{EDCA6837-2347-F447-AF28-938FE650074C}" name="Charge (C)" dataDxfId="6">
      <calculatedColumnFormula>A2*5*60</calculatedColumnFormula>
    </tableColumn>
    <tableColumn id="4" xr3:uid="{C18D1A06-FD57-1D45-BEF9-E6F2CCBBF316}" name="n(electrons)" dataDxfId="5">
      <calculatedColumnFormula>B2/96500</calculatedColumnFormula>
    </tableColumn>
    <tableColumn id="5" xr3:uid="{CB101E3D-5DDC-584D-BF6D-F8CB0D091547}" name="Amount of Nickel Depleated at anode (mol)" dataDxfId="4">
      <calculatedColumnFormula>(C2/2)</calculatedColumnFormula>
    </tableColumn>
    <tableColumn id="6" xr3:uid="{724D6ADF-53F4-7C48-83B8-1ABEC9879D37}" name="Change in Mass (g)" dataDxfId="3">
      <calculatedColumnFormula>D2*58.7</calculatedColumnFormula>
    </tableColumn>
    <tableColumn id="7" xr3:uid="{F2FF767F-EAF2-7048-9932-60C8E0EA5137}" name="THEORETICAL - Mass of anode (g)2" dataDxfId="2">
      <calculatedColumnFormula>10-E2</calculatedColumnFormula>
    </tableColumn>
  </tableColumns>
  <tableStyleInfo name="TableStyleMedium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2394E8-1800-614C-8A4D-9D98E83B4D40}" name="Table2" displayName="Table2" ref="A1:D8" totalsRowShown="0">
  <autoFilter ref="A1:D8" xr:uid="{697B8784-DCE9-BF4A-992F-9F00070A99BC}"/>
  <tableColumns count="4">
    <tableColumn id="1" xr3:uid="{0038B97D-7E12-F84D-9444-3DEAB038CA88}" name="Current (A)" dataDxfId="8"/>
    <tableColumn id="2" xr3:uid="{F85B43AD-EAB2-1942-8A4B-F625AC4FFC4A}" name="Mass of Anode (g)" dataDxfId="7"/>
    <tableColumn id="3" xr3:uid="{99DD5B64-B2AE-EC48-8AC9-BD4CBE46DF05}" name="Charge (C)">
      <calculatedColumnFormula>A2*300</calculatedColumnFormula>
    </tableColumn>
    <tableColumn id="4" xr3:uid="{E552E262-87B5-E240-9C98-7606C837F1D4}" name="Amount of Nickel Depleated at Anode (mol)" dataDxfId="9">
      <calculatedColumnFormula>(10-B2)/58.7</calculatedColumnFormula>
    </tableColumn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66927-C6D0-614A-88FD-31316DBA4224}">
  <dimension ref="A1:C8"/>
  <sheetViews>
    <sheetView workbookViewId="0">
      <selection activeCell="C8" sqref="A1:C8"/>
    </sheetView>
  </sheetViews>
  <sheetFormatPr baseColWidth="10" defaultRowHeight="16" x14ac:dyDescent="0.2"/>
  <cols>
    <col min="1" max="1" width="12.5" customWidth="1"/>
    <col min="3" max="3" width="12.1640625" customWidth="1"/>
  </cols>
  <sheetData>
    <row r="1" spans="1:3" x14ac:dyDescent="0.2">
      <c r="A1" t="s">
        <v>0</v>
      </c>
      <c r="B1" t="s">
        <v>8</v>
      </c>
      <c r="C1" t="s">
        <v>4</v>
      </c>
    </row>
    <row r="2" spans="1:3" x14ac:dyDescent="0.2">
      <c r="A2" s="3">
        <v>0</v>
      </c>
      <c r="B2" s="2">
        <v>10</v>
      </c>
      <c r="C2">
        <f>5*60</f>
        <v>300</v>
      </c>
    </row>
    <row r="3" spans="1:3" x14ac:dyDescent="0.2">
      <c r="A3" s="3">
        <v>2</v>
      </c>
      <c r="B3" s="2">
        <v>9.82</v>
      </c>
      <c r="C3">
        <f t="shared" ref="C3:C8" si="0">5*60</f>
        <v>300</v>
      </c>
    </row>
    <row r="4" spans="1:3" x14ac:dyDescent="0.2">
      <c r="A4" s="3">
        <v>4</v>
      </c>
      <c r="B4" s="2">
        <v>9.64</v>
      </c>
      <c r="C4">
        <f t="shared" si="0"/>
        <v>300</v>
      </c>
    </row>
    <row r="5" spans="1:3" x14ac:dyDescent="0.2">
      <c r="A5" s="3">
        <v>6</v>
      </c>
      <c r="B5" s="2">
        <v>9.4499999999999993</v>
      </c>
      <c r="C5">
        <f t="shared" si="0"/>
        <v>300</v>
      </c>
    </row>
    <row r="6" spans="1:3" x14ac:dyDescent="0.2">
      <c r="A6" s="3">
        <v>8</v>
      </c>
      <c r="B6" s="2">
        <v>9.27</v>
      </c>
      <c r="C6">
        <f t="shared" si="0"/>
        <v>300</v>
      </c>
    </row>
    <row r="7" spans="1:3" x14ac:dyDescent="0.2">
      <c r="A7" s="3">
        <v>10</v>
      </c>
      <c r="B7" s="2">
        <v>9.09</v>
      </c>
      <c r="C7">
        <f t="shared" si="0"/>
        <v>300</v>
      </c>
    </row>
    <row r="8" spans="1:3" x14ac:dyDescent="0.2">
      <c r="A8" s="3">
        <v>12</v>
      </c>
      <c r="B8" s="2">
        <v>8.91</v>
      </c>
      <c r="C8">
        <f t="shared" si="0"/>
        <v>300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D4CF9-07BA-CE41-951C-F4F78C0412BC}">
  <dimension ref="A1:F8"/>
  <sheetViews>
    <sheetView zoomScale="92" workbookViewId="0">
      <selection activeCell="F22" sqref="F22"/>
    </sheetView>
  </sheetViews>
  <sheetFormatPr baseColWidth="10" defaultRowHeight="16" x14ac:dyDescent="0.2"/>
  <cols>
    <col min="1" max="1" width="11.83203125" customWidth="1"/>
    <col min="2" max="2" width="29.6640625" customWidth="1"/>
    <col min="3" max="3" width="11.1640625" customWidth="1"/>
    <col min="4" max="4" width="13.6640625" bestFit="1" customWidth="1"/>
    <col min="5" max="5" width="37.6640625" customWidth="1"/>
    <col min="6" max="6" width="30.33203125" customWidth="1"/>
    <col min="7" max="7" width="30.83203125" customWidth="1"/>
  </cols>
  <sheetData>
    <row r="1" spans="1:6" x14ac:dyDescent="0.2">
      <c r="A1" t="s">
        <v>0</v>
      </c>
      <c r="B1" t="s">
        <v>2</v>
      </c>
      <c r="C1" t="s">
        <v>3</v>
      </c>
      <c r="D1" t="s">
        <v>5</v>
      </c>
      <c r="E1" t="s">
        <v>1</v>
      </c>
      <c r="F1" t="s">
        <v>6</v>
      </c>
    </row>
    <row r="2" spans="1:6" x14ac:dyDescent="0.2">
      <c r="A2" s="3">
        <v>0</v>
      </c>
      <c r="B2" s="4">
        <f>A2*5*60</f>
        <v>0</v>
      </c>
      <c r="C2" s="1">
        <f>B2/96500</f>
        <v>0</v>
      </c>
      <c r="D2" s="1">
        <f t="shared" ref="D2:D8" si="0">(C2/2)</f>
        <v>0</v>
      </c>
      <c r="E2" s="2">
        <f>D2*58.7</f>
        <v>0</v>
      </c>
      <c r="F2" s="2">
        <f t="shared" ref="F2:F8" si="1">10-E2</f>
        <v>10</v>
      </c>
    </row>
    <row r="3" spans="1:6" x14ac:dyDescent="0.2">
      <c r="A3" s="3">
        <v>2</v>
      </c>
      <c r="B3" s="4">
        <f>A3*5*60</f>
        <v>600</v>
      </c>
      <c r="C3" s="1">
        <f t="shared" ref="C3:C8" si="2">B3/96500</f>
        <v>6.2176165803108805E-3</v>
      </c>
      <c r="D3" s="1">
        <f>(C3/2)</f>
        <v>3.1088082901554403E-3</v>
      </c>
      <c r="E3" s="2">
        <f>D3*58.7</f>
        <v>0.18248704663212434</v>
      </c>
      <c r="F3" s="2">
        <f t="shared" si="1"/>
        <v>9.817512953367876</v>
      </c>
    </row>
    <row r="4" spans="1:6" x14ac:dyDescent="0.2">
      <c r="A4" s="3">
        <v>4</v>
      </c>
      <c r="B4" s="4">
        <f>A4*5*60</f>
        <v>1200</v>
      </c>
      <c r="C4" s="1">
        <f t="shared" si="2"/>
        <v>1.2435233160621761E-2</v>
      </c>
      <c r="D4" s="1">
        <f t="shared" si="0"/>
        <v>6.2176165803108805E-3</v>
      </c>
      <c r="E4" s="2">
        <f t="shared" ref="E4:E8" si="3">D4*58.7</f>
        <v>0.36497409326424868</v>
      </c>
      <c r="F4" s="2">
        <f t="shared" si="1"/>
        <v>9.635025906735752</v>
      </c>
    </row>
    <row r="5" spans="1:6" x14ac:dyDescent="0.2">
      <c r="A5" s="3">
        <v>6</v>
      </c>
      <c r="B5" s="4">
        <f>A5*5*60</f>
        <v>1800</v>
      </c>
      <c r="C5" s="1">
        <f t="shared" si="2"/>
        <v>1.8652849740932641E-2</v>
      </c>
      <c r="D5" s="1">
        <f t="shared" si="0"/>
        <v>9.3264248704663204E-3</v>
      </c>
      <c r="E5" s="2">
        <f t="shared" si="3"/>
        <v>0.54746113989637302</v>
      </c>
      <c r="F5" s="2">
        <f t="shared" si="1"/>
        <v>9.4525388601036262</v>
      </c>
    </row>
    <row r="6" spans="1:6" x14ac:dyDescent="0.2">
      <c r="A6" s="3">
        <v>8</v>
      </c>
      <c r="B6" s="4">
        <f>A6*5*60</f>
        <v>2400</v>
      </c>
      <c r="C6" s="1">
        <f t="shared" si="2"/>
        <v>2.4870466321243522E-2</v>
      </c>
      <c r="D6" s="1">
        <f t="shared" si="0"/>
        <v>1.2435233160621761E-2</v>
      </c>
      <c r="E6" s="2">
        <f t="shared" si="3"/>
        <v>0.72994818652849736</v>
      </c>
      <c r="F6" s="2">
        <f t="shared" si="1"/>
        <v>9.2700518134715022</v>
      </c>
    </row>
    <row r="7" spans="1:6" x14ac:dyDescent="0.2">
      <c r="A7" s="3">
        <v>10</v>
      </c>
      <c r="B7" s="4">
        <f>A7*5*60</f>
        <v>3000</v>
      </c>
      <c r="C7" s="1">
        <f t="shared" si="2"/>
        <v>3.1088082901554404E-2</v>
      </c>
      <c r="D7" s="1">
        <f t="shared" si="0"/>
        <v>1.5544041450777202E-2</v>
      </c>
      <c r="E7" s="2">
        <f t="shared" si="3"/>
        <v>0.91243523316062181</v>
      </c>
      <c r="F7" s="2">
        <f t="shared" si="1"/>
        <v>9.0875647668393782</v>
      </c>
    </row>
    <row r="8" spans="1:6" x14ac:dyDescent="0.2">
      <c r="A8" s="3">
        <v>12</v>
      </c>
      <c r="B8" s="4">
        <f>A8*5*60</f>
        <v>3600</v>
      </c>
      <c r="C8" s="1">
        <f t="shared" si="2"/>
        <v>3.7305699481865282E-2</v>
      </c>
      <c r="D8" s="1">
        <f t="shared" si="0"/>
        <v>1.8652849740932641E-2</v>
      </c>
      <c r="E8" s="2">
        <f t="shared" si="3"/>
        <v>1.094922279792746</v>
      </c>
      <c r="F8" s="2">
        <f t="shared" si="1"/>
        <v>8.9050777202072542</v>
      </c>
    </row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D15B9-B240-554C-9F66-751848D95440}">
  <dimension ref="A1:E8"/>
  <sheetViews>
    <sheetView tabSelected="1" zoomScale="75" workbookViewId="0">
      <selection activeCell="O27" sqref="O27"/>
    </sheetView>
  </sheetViews>
  <sheetFormatPr baseColWidth="10" defaultRowHeight="16" x14ac:dyDescent="0.2"/>
  <cols>
    <col min="1" max="1" width="12.5" customWidth="1"/>
    <col min="2" max="2" width="18.33203125" customWidth="1"/>
    <col min="3" max="3" width="12" customWidth="1"/>
    <col min="4" max="4" width="39.33203125" customWidth="1"/>
  </cols>
  <sheetData>
    <row r="1" spans="1:5" x14ac:dyDescent="0.2">
      <c r="A1" t="s">
        <v>0</v>
      </c>
      <c r="B1" t="s">
        <v>8</v>
      </c>
      <c r="C1" t="s">
        <v>2</v>
      </c>
      <c r="D1" t="s">
        <v>7</v>
      </c>
    </row>
    <row r="2" spans="1:5" x14ac:dyDescent="0.2">
      <c r="A2" s="3">
        <v>0</v>
      </c>
      <c r="B2" s="2">
        <v>10</v>
      </c>
      <c r="C2">
        <f>A2*300</f>
        <v>0</v>
      </c>
      <c r="D2" s="1">
        <f>(10-B2)/58.7</f>
        <v>0</v>
      </c>
      <c r="E2" s="2"/>
    </row>
    <row r="3" spans="1:5" x14ac:dyDescent="0.2">
      <c r="A3" s="3">
        <v>2</v>
      </c>
      <c r="B3" s="2">
        <v>9.82</v>
      </c>
      <c r="C3">
        <f t="shared" ref="C3:C8" si="0">A3*300</f>
        <v>600</v>
      </c>
      <c r="D3" s="1">
        <f t="shared" ref="D3:D8" si="1">(10-B3)/58.7</f>
        <v>3.0664395229982916E-3</v>
      </c>
      <c r="E3" s="2"/>
    </row>
    <row r="4" spans="1:5" x14ac:dyDescent="0.2">
      <c r="A4" s="3">
        <v>4</v>
      </c>
      <c r="B4" s="2">
        <v>9.64</v>
      </c>
      <c r="C4">
        <f t="shared" si="0"/>
        <v>1200</v>
      </c>
      <c r="D4" s="1">
        <f t="shared" si="1"/>
        <v>6.1328790459965832E-3</v>
      </c>
      <c r="E4" s="2"/>
    </row>
    <row r="5" spans="1:5" x14ac:dyDescent="0.2">
      <c r="A5" s="3">
        <v>6</v>
      </c>
      <c r="B5" s="2">
        <v>9.4499999999999993</v>
      </c>
      <c r="C5">
        <f t="shared" si="0"/>
        <v>1800</v>
      </c>
      <c r="D5" s="1">
        <f t="shared" si="1"/>
        <v>9.3696763202725849E-3</v>
      </c>
      <c r="E5" s="2"/>
    </row>
    <row r="6" spans="1:5" x14ac:dyDescent="0.2">
      <c r="A6" s="3">
        <v>8</v>
      </c>
      <c r="B6" s="2">
        <v>9.27</v>
      </c>
      <c r="C6">
        <f t="shared" si="0"/>
        <v>2400</v>
      </c>
      <c r="D6" s="1">
        <f t="shared" si="1"/>
        <v>1.2436115843270876E-2</v>
      </c>
      <c r="E6" s="2"/>
    </row>
    <row r="7" spans="1:5" x14ac:dyDescent="0.2">
      <c r="A7" s="3">
        <v>10</v>
      </c>
      <c r="B7" s="2">
        <v>9.09</v>
      </c>
      <c r="C7">
        <f t="shared" si="0"/>
        <v>3000</v>
      </c>
      <c r="D7" s="1">
        <f t="shared" si="1"/>
        <v>1.5502555366269167E-2</v>
      </c>
      <c r="E7" s="2"/>
    </row>
    <row r="8" spans="1:5" x14ac:dyDescent="0.2">
      <c r="A8" s="3">
        <v>12</v>
      </c>
      <c r="B8" s="2">
        <v>8.91</v>
      </c>
      <c r="C8">
        <f t="shared" si="0"/>
        <v>3600</v>
      </c>
      <c r="D8" s="1">
        <f t="shared" si="1"/>
        <v>1.8568994889267457E-2</v>
      </c>
      <c r="E8" s="2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Data</vt:lpstr>
      <vt:lpstr>Theoretical</vt:lpstr>
      <vt:lpstr>Experimental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2020-05-11T02:57:22Z</dcterms:created>
  <dcterms:modified xsi:type="dcterms:W3CDTF">2020-05-11T09:50:59Z</dcterms:modified>
</cp:coreProperties>
</file>