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defaultThemeVersion="124226"/>
  <mc:AlternateContent xmlns:mc="http://schemas.openxmlformats.org/markup-compatibility/2006">
    <mc:Choice Requires="x15">
      <x15ac:absPath xmlns:x15ac="http://schemas.microsoft.com/office/spreadsheetml/2010/11/ac" url="/Users/sivakumarreddy/Desktop/"/>
    </mc:Choice>
  </mc:AlternateContent>
  <xr:revisionPtr revIDLastSave="0" documentId="13_ncr:1_{D38B0B56-AC2E-7C4E-A617-6392E56E8C74}" xr6:coauthVersionLast="45" xr6:coauthVersionMax="45" xr10:uidLastSave="{00000000-0000-0000-0000-000000000000}"/>
  <bookViews>
    <workbookView xWindow="0" yWindow="0" windowWidth="14360" windowHeight="18000" firstSheet="6" activeTab="21" xr2:uid="{00000000-000D-0000-FFFF-FFFF00000000}"/>
  </bookViews>
  <sheets>
    <sheet name="Sheet1" sheetId="7" r:id="rId1"/>
    <sheet name="Sheet2" sheetId="8" r:id="rId2"/>
    <sheet name="Sheet3" sheetId="9" r:id="rId3"/>
    <sheet name="Sheet4" sheetId="10" r:id="rId4"/>
    <sheet name="Sheet5" sheetId="11" r:id="rId5"/>
    <sheet name="Sheet6" sheetId="12" r:id="rId6"/>
    <sheet name="Sheet7" sheetId="13" r:id="rId7"/>
    <sheet name="Sheet8" sheetId="14" r:id="rId8"/>
    <sheet name="Sheet9" sheetId="15" r:id="rId9"/>
    <sheet name="Sheet10" sheetId="16" r:id="rId10"/>
    <sheet name="Sheet11" sheetId="17" r:id="rId11"/>
    <sheet name="Sheet12" sheetId="18" r:id="rId12"/>
    <sheet name="Sheet13" sheetId="19" r:id="rId13"/>
    <sheet name="Sheet14" sheetId="20" r:id="rId14"/>
    <sheet name="Sheet15" sheetId="21" r:id="rId15"/>
    <sheet name="Sheet16" sheetId="22" r:id="rId16"/>
    <sheet name="Sheet17" sheetId="23" r:id="rId17"/>
    <sheet name="Sheet18" sheetId="24" r:id="rId18"/>
    <sheet name="Sheet19" sheetId="25" r:id="rId19"/>
    <sheet name="Sheet20" sheetId="26" r:id="rId20"/>
    <sheet name="Sheet21" sheetId="27" r:id="rId21"/>
    <sheet name="Data solution" sheetId="5" r:id="rId22"/>
    <sheet name="Case Report" sheetId="6" r:id="rId2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6" i="5" l="1"/>
  <c r="B49" i="5"/>
  <c r="B54" i="5"/>
  <c r="L98" i="5"/>
  <c r="K98" i="5"/>
  <c r="J99" i="5"/>
  <c r="J100" i="5"/>
  <c r="J98" i="5"/>
  <c r="H108" i="5"/>
  <c r="H109" i="5"/>
  <c r="H110" i="5"/>
  <c r="H111" i="5"/>
  <c r="H112" i="5"/>
  <c r="H113" i="5"/>
  <c r="H114" i="5"/>
  <c r="H115" i="5"/>
  <c r="H107" i="5"/>
  <c r="F108" i="5"/>
  <c r="F109" i="5"/>
  <c r="F110" i="5"/>
  <c r="F111" i="5"/>
  <c r="F112" i="5"/>
  <c r="F113" i="5"/>
  <c r="F114" i="5"/>
  <c r="F115" i="5"/>
  <c r="F107" i="5"/>
  <c r="I109" i="5"/>
  <c r="I110" i="5"/>
  <c r="I111" i="5"/>
  <c r="I112" i="5"/>
  <c r="I113" i="5"/>
  <c r="I114" i="5"/>
  <c r="I115" i="5"/>
  <c r="I108" i="5"/>
  <c r="I107" i="5"/>
  <c r="G107" i="5"/>
  <c r="G108" i="5"/>
  <c r="G109" i="5"/>
  <c r="G110" i="5"/>
  <c r="G111" i="5"/>
  <c r="G112" i="5"/>
  <c r="G113" i="5"/>
  <c r="G114" i="5"/>
  <c r="G115" i="5"/>
  <c r="B107" i="5"/>
  <c r="C102" i="5"/>
  <c r="D102" i="5"/>
  <c r="B102" i="5"/>
  <c r="C112" i="5"/>
  <c r="C111" i="5"/>
  <c r="C107" i="5"/>
  <c r="U93" i="5"/>
  <c r="L93" i="5"/>
  <c r="M93" i="5"/>
  <c r="N93" i="5"/>
  <c r="O93" i="5"/>
  <c r="P93" i="5"/>
  <c r="Q93" i="5"/>
  <c r="R93" i="5"/>
  <c r="S93" i="5"/>
  <c r="T93" i="5"/>
  <c r="V93" i="5"/>
  <c r="L92" i="5"/>
  <c r="M92" i="5"/>
  <c r="N92" i="5"/>
  <c r="O92" i="5"/>
  <c r="P92" i="5"/>
  <c r="Q92" i="5"/>
  <c r="R92" i="5"/>
  <c r="S92" i="5"/>
  <c r="T92" i="5"/>
  <c r="U92" i="5"/>
  <c r="V92" i="5"/>
  <c r="L91" i="5"/>
  <c r="M91" i="5"/>
  <c r="N91" i="5"/>
  <c r="O91" i="5"/>
  <c r="P91" i="5"/>
  <c r="Q91" i="5"/>
  <c r="R91" i="5"/>
  <c r="S91" i="5"/>
  <c r="T91" i="5"/>
  <c r="U91" i="5"/>
  <c r="V91" i="5"/>
  <c r="L90" i="5"/>
  <c r="M90" i="5"/>
  <c r="N90" i="5"/>
  <c r="O90" i="5"/>
  <c r="P90" i="5"/>
  <c r="Q90" i="5"/>
  <c r="R90" i="5"/>
  <c r="S90" i="5"/>
  <c r="T90" i="5"/>
  <c r="U90" i="5"/>
  <c r="V90" i="5"/>
  <c r="L89" i="5"/>
  <c r="M89" i="5"/>
  <c r="N89" i="5"/>
  <c r="O89" i="5"/>
  <c r="P89" i="5"/>
  <c r="Q89" i="5"/>
  <c r="R89" i="5"/>
  <c r="S89" i="5"/>
  <c r="T89" i="5"/>
  <c r="U89" i="5"/>
  <c r="V89" i="5"/>
  <c r="L88" i="5"/>
  <c r="M88" i="5"/>
  <c r="N88" i="5"/>
  <c r="O88" i="5"/>
  <c r="P88" i="5"/>
  <c r="Q88" i="5"/>
  <c r="R88" i="5"/>
  <c r="S88" i="5"/>
  <c r="T88" i="5"/>
  <c r="U88" i="5"/>
  <c r="V88" i="5"/>
  <c r="K89" i="5"/>
  <c r="K90" i="5"/>
  <c r="K91" i="5"/>
  <c r="K92" i="5"/>
  <c r="K93" i="5"/>
  <c r="K88" i="5"/>
  <c r="L87" i="5"/>
  <c r="M87" i="5"/>
  <c r="N87" i="5"/>
  <c r="O87" i="5"/>
  <c r="P87" i="5"/>
  <c r="Q87" i="5"/>
  <c r="R87" i="5"/>
  <c r="S87" i="5"/>
  <c r="T87" i="5"/>
  <c r="U87" i="5"/>
  <c r="V87" i="5"/>
  <c r="K87" i="5"/>
  <c r="V86" i="5"/>
  <c r="L86" i="5"/>
  <c r="M86" i="5"/>
  <c r="N86" i="5"/>
  <c r="O86" i="5"/>
  <c r="P86" i="5"/>
  <c r="Q86" i="5"/>
  <c r="R86" i="5"/>
  <c r="S86" i="5"/>
  <c r="T86" i="5"/>
  <c r="U86" i="5"/>
  <c r="K86" i="5"/>
  <c r="K85" i="5"/>
  <c r="J86" i="5"/>
  <c r="J87" i="5"/>
  <c r="J88" i="5"/>
  <c r="J89" i="5"/>
  <c r="J90" i="5"/>
  <c r="J91" i="5"/>
  <c r="J92" i="5"/>
  <c r="J93" i="5"/>
  <c r="J85" i="5"/>
  <c r="I89" i="5"/>
  <c r="I86" i="5"/>
  <c r="I87" i="5"/>
  <c r="I88" i="5"/>
  <c r="I90" i="5"/>
  <c r="I91" i="5"/>
  <c r="I92" i="5"/>
  <c r="I93" i="5"/>
  <c r="I85" i="5"/>
  <c r="H92" i="5"/>
  <c r="H86" i="5"/>
  <c r="H87" i="5"/>
  <c r="H88" i="5"/>
  <c r="H89" i="5"/>
  <c r="H90" i="5"/>
  <c r="H91" i="5"/>
  <c r="H93" i="5"/>
  <c r="H85" i="5"/>
  <c r="L85" i="5"/>
  <c r="M85" i="5"/>
  <c r="N85" i="5"/>
  <c r="O85" i="5"/>
  <c r="P85" i="5"/>
  <c r="Q85" i="5"/>
  <c r="R85" i="5"/>
  <c r="S85" i="5"/>
  <c r="T85" i="5"/>
  <c r="U85" i="5"/>
  <c r="V85" i="5"/>
  <c r="C109" i="5"/>
  <c r="B85" i="5"/>
  <c r="D108" i="5"/>
  <c r="D109" i="5"/>
  <c r="D110" i="5"/>
  <c r="D111" i="5"/>
  <c r="D112" i="5"/>
  <c r="D113" i="5"/>
  <c r="D114" i="5"/>
  <c r="D115" i="5"/>
  <c r="D107" i="5"/>
  <c r="C110" i="5"/>
  <c r="C113" i="5"/>
  <c r="C114" i="5"/>
  <c r="C115" i="5"/>
  <c r="C108" i="5"/>
  <c r="B109" i="5"/>
  <c r="B110" i="5"/>
  <c r="B111" i="5"/>
  <c r="B112" i="5"/>
  <c r="B113" i="5"/>
  <c r="B114" i="5"/>
  <c r="B115" i="5"/>
  <c r="B108" i="5"/>
  <c r="L100" i="5"/>
  <c r="K100" i="5"/>
  <c r="K99" i="5"/>
  <c r="L99" i="5"/>
  <c r="B103" i="5"/>
  <c r="G86" i="5"/>
  <c r="G87" i="5"/>
  <c r="G88" i="5"/>
  <c r="G89" i="5"/>
  <c r="G90" i="5"/>
  <c r="G91" i="5"/>
  <c r="G92" i="5"/>
  <c r="G93" i="5"/>
  <c r="G85" i="5"/>
  <c r="V67" i="5"/>
  <c r="C66" i="5"/>
  <c r="D66" i="5"/>
  <c r="E66" i="5"/>
  <c r="F66" i="5"/>
  <c r="G66" i="5"/>
  <c r="H66" i="5"/>
  <c r="I66" i="5"/>
  <c r="J66" i="5"/>
  <c r="K66" i="5"/>
  <c r="L66" i="5"/>
  <c r="M66" i="5"/>
  <c r="N66" i="5"/>
  <c r="O66" i="5"/>
  <c r="P66" i="5"/>
  <c r="Q66" i="5"/>
  <c r="R66" i="5"/>
  <c r="S66" i="5"/>
  <c r="T66" i="5"/>
  <c r="U66" i="5"/>
  <c r="V66" i="5"/>
  <c r="F67" i="5"/>
  <c r="G67" i="5"/>
  <c r="H67" i="5"/>
  <c r="I67" i="5"/>
  <c r="J67" i="5"/>
  <c r="K67" i="5"/>
  <c r="L67" i="5"/>
  <c r="M67" i="5"/>
  <c r="N67" i="5"/>
  <c r="O67" i="5"/>
  <c r="P67" i="5"/>
  <c r="Q67" i="5"/>
  <c r="R67" i="5"/>
  <c r="S67" i="5"/>
  <c r="T67" i="5"/>
  <c r="U67" i="5"/>
  <c r="D67" i="5"/>
  <c r="E67" i="5"/>
  <c r="C67" i="5"/>
  <c r="B67" i="5"/>
  <c r="B66" i="5"/>
  <c r="B72" i="5"/>
  <c r="F86" i="5"/>
  <c r="F87" i="5"/>
  <c r="F88" i="5"/>
  <c r="F89" i="5"/>
  <c r="F90" i="5"/>
  <c r="F91" i="5"/>
  <c r="F92" i="5"/>
  <c r="F93" i="5"/>
  <c r="F85" i="5"/>
  <c r="E93" i="5"/>
  <c r="E86" i="5"/>
  <c r="E87" i="5"/>
  <c r="E88" i="5"/>
  <c r="E89" i="5"/>
  <c r="E90" i="5"/>
  <c r="E91" i="5"/>
  <c r="E92" i="5"/>
  <c r="E85" i="5"/>
  <c r="D93" i="5"/>
  <c r="D86" i="5"/>
  <c r="D87" i="5"/>
  <c r="D88" i="5"/>
  <c r="D89" i="5"/>
  <c r="D90" i="5"/>
  <c r="D91" i="5"/>
  <c r="D92" i="5"/>
  <c r="D85" i="5"/>
  <c r="C86" i="5"/>
  <c r="C87" i="5"/>
  <c r="C88" i="5"/>
  <c r="C89" i="5"/>
  <c r="C90" i="5"/>
  <c r="C91" i="5"/>
  <c r="C92" i="5"/>
  <c r="C93" i="5"/>
  <c r="C85" i="5"/>
  <c r="B87" i="5"/>
  <c r="B88" i="5"/>
  <c r="B89" i="5"/>
  <c r="B90" i="5"/>
  <c r="B91" i="5"/>
  <c r="B92" i="5"/>
  <c r="B93" i="5"/>
  <c r="B86" i="5"/>
  <c r="C80" i="5"/>
  <c r="D80" i="5"/>
  <c r="E80" i="5"/>
  <c r="F80" i="5"/>
  <c r="G80" i="5"/>
  <c r="H80" i="5"/>
  <c r="I80" i="5"/>
  <c r="J80" i="5"/>
  <c r="K80" i="5"/>
  <c r="L80" i="5"/>
  <c r="M80" i="5"/>
  <c r="N80" i="5"/>
  <c r="O80" i="5"/>
  <c r="P80" i="5"/>
  <c r="Q80" i="5"/>
  <c r="R80" i="5"/>
  <c r="S80" i="5"/>
  <c r="T80" i="5"/>
  <c r="U80" i="5"/>
  <c r="V80" i="5"/>
  <c r="C79" i="5"/>
  <c r="D79" i="5"/>
  <c r="E79" i="5"/>
  <c r="F79" i="5"/>
  <c r="G79" i="5"/>
  <c r="H79" i="5"/>
  <c r="I79" i="5"/>
  <c r="J79" i="5"/>
  <c r="K79" i="5"/>
  <c r="L79" i="5"/>
  <c r="M79" i="5"/>
  <c r="N79" i="5"/>
  <c r="O79" i="5"/>
  <c r="P79" i="5"/>
  <c r="Q79" i="5"/>
  <c r="R79" i="5"/>
  <c r="S79" i="5"/>
  <c r="T79" i="5"/>
  <c r="U79" i="5"/>
  <c r="V79" i="5"/>
  <c r="C78" i="5"/>
  <c r="D78" i="5"/>
  <c r="E78" i="5"/>
  <c r="F78" i="5"/>
  <c r="G78" i="5"/>
  <c r="H78" i="5"/>
  <c r="I78" i="5"/>
  <c r="J78" i="5"/>
  <c r="K78" i="5"/>
  <c r="L78" i="5"/>
  <c r="M78" i="5"/>
  <c r="N78" i="5"/>
  <c r="O78" i="5"/>
  <c r="P78" i="5"/>
  <c r="Q78" i="5"/>
  <c r="R78" i="5"/>
  <c r="S78" i="5"/>
  <c r="T78" i="5"/>
  <c r="U78" i="5"/>
  <c r="V78" i="5"/>
  <c r="V77" i="5"/>
  <c r="L77" i="5"/>
  <c r="M77" i="5"/>
  <c r="N77" i="5"/>
  <c r="O77" i="5"/>
  <c r="P77" i="5"/>
  <c r="Q77" i="5"/>
  <c r="R77" i="5"/>
  <c r="S77" i="5"/>
  <c r="T77" i="5"/>
  <c r="U77" i="5"/>
  <c r="C77" i="5"/>
  <c r="D77" i="5"/>
  <c r="E77" i="5"/>
  <c r="F77" i="5"/>
  <c r="G77" i="5"/>
  <c r="H77" i="5"/>
  <c r="I77" i="5"/>
  <c r="J77" i="5"/>
  <c r="K77" i="5"/>
  <c r="Q76" i="5"/>
  <c r="R76" i="5"/>
  <c r="S76" i="5"/>
  <c r="T76" i="5"/>
  <c r="U76" i="5"/>
  <c r="V76" i="5"/>
  <c r="L76" i="5"/>
  <c r="M76" i="5"/>
  <c r="N76" i="5"/>
  <c r="O76" i="5"/>
  <c r="P76" i="5"/>
  <c r="C76" i="5"/>
  <c r="D76" i="5"/>
  <c r="E76" i="5"/>
  <c r="F76" i="5"/>
  <c r="G76" i="5"/>
  <c r="H76" i="5"/>
  <c r="I76" i="5"/>
  <c r="J76" i="5"/>
  <c r="K76" i="5"/>
  <c r="U75" i="5"/>
  <c r="V75" i="5"/>
  <c r="K75" i="5"/>
  <c r="L75" i="5"/>
  <c r="M75" i="5"/>
  <c r="N75" i="5"/>
  <c r="O75" i="5"/>
  <c r="P75" i="5"/>
  <c r="Q75" i="5"/>
  <c r="R75" i="5"/>
  <c r="S75" i="5"/>
  <c r="T75" i="5"/>
  <c r="C75" i="5"/>
  <c r="D75" i="5"/>
  <c r="E75" i="5"/>
  <c r="F75" i="5"/>
  <c r="G75" i="5"/>
  <c r="H75" i="5"/>
  <c r="I75" i="5"/>
  <c r="J75" i="5"/>
  <c r="S74" i="5"/>
  <c r="T74" i="5"/>
  <c r="U74" i="5"/>
  <c r="V74" i="5"/>
  <c r="L74" i="5"/>
  <c r="M74" i="5"/>
  <c r="N74" i="5"/>
  <c r="O74" i="5"/>
  <c r="P74" i="5"/>
  <c r="Q74" i="5"/>
  <c r="R74" i="5"/>
  <c r="C74" i="5"/>
  <c r="D74" i="5"/>
  <c r="E74" i="5"/>
  <c r="F74" i="5"/>
  <c r="G74" i="5"/>
  <c r="H74" i="5"/>
  <c r="I74" i="5"/>
  <c r="J74" i="5"/>
  <c r="K74" i="5"/>
  <c r="S73" i="5"/>
  <c r="T73" i="5"/>
  <c r="U73" i="5"/>
  <c r="V73" i="5"/>
  <c r="M73" i="5"/>
  <c r="N73" i="5"/>
  <c r="O73" i="5"/>
  <c r="P73" i="5"/>
  <c r="Q73" i="5"/>
  <c r="R73" i="5"/>
  <c r="C73" i="5"/>
  <c r="D73" i="5"/>
  <c r="E73" i="5"/>
  <c r="F73" i="5"/>
  <c r="G73" i="5"/>
  <c r="H73" i="5"/>
  <c r="I73" i="5"/>
  <c r="J73" i="5"/>
  <c r="K73" i="5"/>
  <c r="L73" i="5"/>
  <c r="Q72" i="5"/>
  <c r="R72" i="5"/>
  <c r="S72" i="5"/>
  <c r="T72" i="5"/>
  <c r="U72" i="5"/>
  <c r="V72" i="5"/>
  <c r="L72" i="5"/>
  <c r="M72" i="5"/>
  <c r="N72" i="5"/>
  <c r="O72" i="5"/>
  <c r="P72" i="5"/>
  <c r="D72" i="5"/>
  <c r="E72" i="5"/>
  <c r="F72" i="5"/>
  <c r="G72" i="5"/>
  <c r="H72" i="5"/>
  <c r="I72" i="5"/>
  <c r="J72" i="5"/>
  <c r="K72" i="5"/>
  <c r="C72" i="5"/>
  <c r="B80" i="5"/>
  <c r="B79" i="5"/>
  <c r="B78" i="5"/>
  <c r="B77" i="5"/>
  <c r="B76" i="5"/>
  <c r="B75" i="5"/>
  <c r="B74" i="5"/>
  <c r="B73" i="5"/>
  <c r="C103" i="5"/>
  <c r="D103" i="5"/>
  <c r="B47" i="5"/>
  <c r="D48" i="5"/>
  <c r="E48" i="5"/>
  <c r="F48" i="5"/>
  <c r="G48" i="5"/>
  <c r="H48" i="5"/>
  <c r="I48" i="5"/>
  <c r="J48" i="5"/>
  <c r="K48" i="5"/>
  <c r="L48" i="5"/>
  <c r="M48" i="5"/>
  <c r="N48" i="5"/>
  <c r="O48" i="5"/>
  <c r="P48" i="5"/>
  <c r="Q48" i="5"/>
  <c r="R48" i="5"/>
  <c r="S48" i="5"/>
  <c r="T48" i="5"/>
  <c r="U48" i="5"/>
  <c r="V48" i="5"/>
  <c r="D47" i="5"/>
  <c r="E47" i="5"/>
  <c r="F47" i="5"/>
  <c r="G47" i="5"/>
  <c r="H47" i="5"/>
  <c r="I47" i="5"/>
  <c r="J47" i="5"/>
  <c r="K47" i="5"/>
  <c r="L47" i="5"/>
  <c r="M47" i="5"/>
  <c r="N47" i="5"/>
  <c r="O47" i="5"/>
  <c r="P47" i="5"/>
  <c r="Q47" i="5"/>
  <c r="R47" i="5"/>
  <c r="S47" i="5"/>
  <c r="T47" i="5"/>
  <c r="U47" i="5"/>
  <c r="V47" i="5"/>
  <c r="D46" i="5"/>
  <c r="E46" i="5"/>
  <c r="F46" i="5"/>
  <c r="G46" i="5"/>
  <c r="H46" i="5"/>
  <c r="I46" i="5"/>
  <c r="J46" i="5"/>
  <c r="K46" i="5"/>
  <c r="L46" i="5"/>
  <c r="M46" i="5"/>
  <c r="N46" i="5"/>
  <c r="O46" i="5"/>
  <c r="P46" i="5"/>
  <c r="Q46" i="5"/>
  <c r="R46" i="5"/>
  <c r="S46" i="5"/>
  <c r="T46" i="5"/>
  <c r="U46" i="5"/>
  <c r="V46" i="5"/>
  <c r="C47" i="5"/>
  <c r="C48" i="5"/>
  <c r="D49" i="5"/>
  <c r="E49" i="5"/>
  <c r="F49" i="5"/>
  <c r="G49" i="5"/>
  <c r="H49" i="5"/>
  <c r="I49" i="5"/>
  <c r="J49" i="5"/>
  <c r="C46" i="5"/>
  <c r="B48" i="5"/>
  <c r="P49" i="5"/>
  <c r="P56" i="5"/>
  <c r="Q49" i="5"/>
  <c r="Q56" i="5"/>
  <c r="R49" i="5"/>
  <c r="R56" i="5"/>
  <c r="S49" i="5"/>
  <c r="S56" i="5"/>
  <c r="T49" i="5"/>
  <c r="T56" i="5"/>
  <c r="U49" i="5"/>
  <c r="U56" i="5"/>
  <c r="V49" i="5"/>
  <c r="V56" i="5"/>
  <c r="P55" i="5"/>
  <c r="Q55" i="5"/>
  <c r="R55" i="5"/>
  <c r="S55" i="5"/>
  <c r="T55" i="5"/>
  <c r="U55" i="5"/>
  <c r="V55" i="5"/>
  <c r="R54" i="5"/>
  <c r="S54" i="5"/>
  <c r="T54" i="5"/>
  <c r="U54" i="5"/>
  <c r="V54" i="5"/>
  <c r="P54" i="5"/>
  <c r="Q54" i="5"/>
  <c r="J56" i="5"/>
  <c r="K49" i="5"/>
  <c r="K56" i="5"/>
  <c r="L49" i="5"/>
  <c r="L56" i="5"/>
  <c r="M49" i="5"/>
  <c r="M56" i="5"/>
  <c r="N49" i="5"/>
  <c r="N56" i="5"/>
  <c r="O49" i="5"/>
  <c r="O56" i="5"/>
  <c r="J55" i="5"/>
  <c r="K55" i="5"/>
  <c r="L55" i="5"/>
  <c r="M55" i="5"/>
  <c r="N55" i="5"/>
  <c r="O55" i="5"/>
  <c r="J54" i="5"/>
  <c r="K54" i="5"/>
  <c r="L54" i="5"/>
  <c r="M54" i="5"/>
  <c r="N54" i="5"/>
  <c r="O54" i="5"/>
  <c r="I56" i="5"/>
  <c r="C49" i="5"/>
  <c r="C56" i="5"/>
  <c r="D56" i="5"/>
  <c r="E56" i="5"/>
  <c r="F56" i="5"/>
  <c r="G56" i="5"/>
  <c r="H56" i="5"/>
  <c r="C55" i="5"/>
  <c r="D55" i="5"/>
  <c r="E55" i="5"/>
  <c r="F55" i="5"/>
  <c r="G55" i="5"/>
  <c r="H55" i="5"/>
  <c r="I55" i="5"/>
  <c r="C54" i="5"/>
  <c r="D54" i="5"/>
  <c r="E54" i="5"/>
  <c r="F54" i="5"/>
  <c r="G54" i="5"/>
  <c r="H54" i="5"/>
  <c r="I54" i="5"/>
  <c r="B56" i="5"/>
  <c r="B55" i="5"/>
</calcChain>
</file>

<file path=xl/sharedStrings.xml><?xml version="1.0" encoding="utf-8"?>
<sst xmlns="http://schemas.openxmlformats.org/spreadsheetml/2006/main" count="638" uniqueCount="84">
  <si>
    <t>Segments</t>
  </si>
  <si>
    <t>Range of Part-worths</t>
  </si>
  <si>
    <t>Attribute Importances</t>
  </si>
  <si>
    <t>Minimum balance</t>
  </si>
  <si>
    <t>Fee</t>
  </si>
  <si>
    <t>Free</t>
  </si>
  <si>
    <t>Intercept</t>
  </si>
  <si>
    <t>Minbal - $500</t>
  </si>
  <si>
    <t>Minbal - $1000</t>
  </si>
  <si>
    <t>Fee-$3</t>
  </si>
  <si>
    <t>Fee - $6</t>
  </si>
  <si>
    <t>Minbal</t>
  </si>
  <si>
    <t>Segment</t>
  </si>
  <si>
    <t>Profit</t>
  </si>
  <si>
    <t>ON ATM</t>
  </si>
  <si>
    <t>ON ATM - free</t>
  </si>
  <si>
    <t>ON ATM - $.75</t>
  </si>
  <si>
    <t>Respondent preferences</t>
  </si>
  <si>
    <t>Conjoint analysis case study</t>
  </si>
  <si>
    <t>Existing competitor bank account profiles</t>
  </si>
  <si>
    <t>Utilities of existing competitor bank accounts</t>
  </si>
  <si>
    <t>Total no. of customers</t>
  </si>
  <si>
    <t>Avg. account balance</t>
  </si>
  <si>
    <t>Respondent ID</t>
  </si>
  <si>
    <t>Segment-wise market shares</t>
  </si>
  <si>
    <t>Segment-wise attribute importances</t>
  </si>
  <si>
    <t>Margin (%)</t>
  </si>
  <si>
    <t>Enterprise account</t>
  </si>
  <si>
    <t>Liberty Bank 
account profile</t>
  </si>
  <si>
    <t>Competitor transaction accounts</t>
  </si>
  <si>
    <t>Origin account</t>
  </si>
  <si>
    <t>Respondent segments</t>
  </si>
  <si>
    <t>Respondent Id</t>
  </si>
  <si>
    <t>Attributes</t>
  </si>
  <si>
    <t>Competitor products</t>
  </si>
  <si>
    <t>Total range</t>
  </si>
  <si>
    <t>Utilities of new (Liberty bank's) bank accounts</t>
  </si>
  <si>
    <t>Purchase probabilities of new (Liberty bank's) bank accounts</t>
  </si>
  <si>
    <t>Liberty bank product profiles</t>
  </si>
  <si>
    <t>Part-worths Estimation</t>
  </si>
  <si>
    <t>Market share and profit calculation for new bank accounts</t>
  </si>
  <si>
    <t>Total
market share</t>
  </si>
  <si>
    <t>Segment characteristics</t>
  </si>
  <si>
    <t>Overall market shares and profits</t>
  </si>
  <si>
    <t>Segment sizes (shares)</t>
  </si>
  <si>
    <t>Annual growth rate (for next 3 years)</t>
  </si>
  <si>
    <t>Segment size after 3 years (shares)</t>
  </si>
  <si>
    <t>Segment size after 3 years (number)</t>
  </si>
  <si>
    <t>MS &amp; profit after 3 years</t>
  </si>
  <si>
    <t>You are required to use this template for all reporting. Any report that does not use this template will not be graded. You should not exceed the allocated size for each of the sections and only text visible at a zoom level of 100 will be marked. Your final submission must not include the instructions given in the text boxes.</t>
  </si>
  <si>
    <t>Student Name</t>
  </si>
  <si>
    <t>Enter your Name</t>
  </si>
  <si>
    <t>Student Id</t>
  </si>
  <si>
    <t>Enter your Id</t>
  </si>
  <si>
    <t>1. METHODOLOGY</t>
  </si>
  <si>
    <t xml:space="preserve">Provide a high level explanation of the methodology from a manager's perspective. Clearly explain its purpose and why it is relveant for your case. Do not provide step by step account of the analytical process used. You should also describe the appropriateness of the methodology. You can discuss both its strengths and weakness. </t>
  </si>
  <si>
    <t>2. INTERPRETATION</t>
  </si>
  <si>
    <t xml:space="preserve">In this section, you are required to interpret the key findings from the analysis. </t>
  </si>
  <si>
    <t>3. RECOMMENDATION</t>
  </si>
  <si>
    <t xml:space="preserve"> In this section, explain your recommendations for the firm based on your interpretation of the analysis in the previous section.</t>
  </si>
  <si>
    <t>SUMMARY OUTPUT</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</si>
  <si>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</si>
  <si>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</si>
  <si>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</si>
  <si>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</si>
  <si>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</si>
  <si>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</si>
  <si>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</si>
  <si>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</si>
  <si>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</si>
  <si>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</si>
  <si>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</si>
  <si>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</si>
  <si>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</si>
  <si>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</si>
  <si>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</si>
  <si>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</si>
  <si>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</si>
  <si>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</si>
  <si>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</si>
  <si>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</si>
  <si>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</si>
  <si>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</si>
  <si>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attribute importances X respondent beliefs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</si>
</sst>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164" formatCode="&quot;$&quot;#,##0;[Red]\-&quot;$&quot;#,##0"/>
    <numFmt numFmtId="165" formatCode="&quot;$&quot;#,##0.00;[Red]\-&quot;$&quot;#,##0.00"/>
    <numFmt numFmtId="166" formatCode="0.0000"/>
    <numFmt numFmtId="167" formatCode="&quot;$&quot;#,##0"/>
    <numFmt numFmtId="168" formatCode="&quot;$&quot;#,##0.00"/>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6"/>
      <color theme="1"/>
      <name val="Calibri"/>
      <family val="2"/>
      <scheme val="minor"/>
    </font>
    <font>
      <b/>
      <sz val="18"/>
      <color theme="1"/>
      <name val="Calibri"/>
      <family val="2"/>
      <scheme val="minor"/>
    </font>
    <font>
      <sz val="12"/>
      <color rgb="FFFF0000"/>
      <name val="Times New Roman"/>
      <family val="1"/>
    </font>
    <font>
      <b/>
      <sz val="14"/>
      <color theme="1"/>
      <name val="Times New Roman"/>
      <family val="1"/>
    </font>
    <font>
      <sz val="12"/>
      <color theme="1"/>
      <name val="Times New Roman"/>
      <family val="1"/>
    </font>
    <font>
      <b/>
      <sz val="12"/>
      <color theme="1"/>
      <name val="Times New Roman"/>
      <family val="1"/>
    </font>
    <font>
      <i/>
      <sz val="11"/>
      <color theme="1"/>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s>
  <cellStyleXfs count="2">
    <xf numFmtId="0" fontId="0" fillId="0" borderId="0"/>
    <xf numFmtId="9" fontId="3" fillId="0" borderId="0" applyFont="0" applyFill="0" applyBorder="0" applyAlignment="0" applyProtection="0"/>
  </cellStyleXfs>
  <cellXfs count="181">
    <xf numFmtId="0" fontId="0" fillId="0" borderId="0" xfId="0"/>
    <xf numFmtId="166" fontId="0" fillId="0" borderId="0" xfId="0" applyNumberFormat="1"/>
    <xf numFmtId="0" fontId="0" fillId="0" borderId="0" xfId="0" applyFont="1"/>
    <xf numFmtId="0" fontId="2" fillId="0" borderId="0" xfId="0" applyFont="1" applyFill="1" applyBorder="1" applyAlignment="1">
      <alignment horizontal="center"/>
    </xf>
    <xf numFmtId="0" fontId="0" fillId="0" borderId="0" xfId="0" applyFill="1"/>
    <xf numFmtId="0" fontId="1" fillId="0" borderId="0" xfId="0" applyFont="1" applyBorder="1" applyAlignment="1">
      <alignment vertical="center" wrapText="1"/>
    </xf>
    <xf numFmtId="0" fontId="0" fillId="0" borderId="0" xfId="0" applyFill="1" applyBorder="1" applyAlignment="1"/>
    <xf numFmtId="10" fontId="0" fillId="0" borderId="1" xfId="0" applyNumberFormat="1" applyBorder="1"/>
    <xf numFmtId="0" fontId="0" fillId="0" borderId="0" xfId="0" applyFill="1" applyBorder="1"/>
    <xf numFmtId="10" fontId="0" fillId="0" borderId="0" xfId="0" applyNumberFormat="1" applyFill="1" applyBorder="1"/>
    <xf numFmtId="0" fontId="1" fillId="0" borderId="0" xfId="0" applyFont="1" applyFill="1" applyBorder="1" applyAlignment="1">
      <alignment horizontal="right"/>
    </xf>
    <xf numFmtId="165" fontId="1" fillId="0" borderId="0" xfId="0" applyNumberFormat="1" applyFont="1" applyFill="1" applyBorder="1" applyAlignment="1">
      <alignment horizontal="right"/>
    </xf>
    <xf numFmtId="10" fontId="0" fillId="0" borderId="1" xfId="0" applyNumberFormat="1" applyFill="1" applyBorder="1"/>
    <xf numFmtId="0" fontId="0" fillId="0" borderId="0" xfId="0" applyBorder="1"/>
    <xf numFmtId="166" fontId="0" fillId="0" borderId="0" xfId="0" applyNumberFormat="1" applyBorder="1"/>
    <xf numFmtId="0" fontId="0" fillId="0" borderId="0" xfId="0" applyAlignment="1">
      <alignment horizontal="center"/>
    </xf>
    <xf numFmtId="0" fontId="1" fillId="4" borderId="1" xfId="0" applyFont="1" applyFill="1" applyBorder="1" applyAlignment="1">
      <alignment horizontal="center"/>
    </xf>
    <xf numFmtId="9" fontId="0" fillId="0" borderId="1" xfId="0" applyNumberFormat="1" applyBorder="1"/>
    <xf numFmtId="0" fontId="2" fillId="0" borderId="0" xfId="0" applyFont="1" applyFill="1" applyBorder="1" applyAlignment="1"/>
    <xf numFmtId="164" fontId="1" fillId="0" borderId="0" xfId="0" applyNumberFormat="1" applyFont="1" applyFill="1" applyBorder="1" applyAlignment="1">
      <alignment horizontal="right"/>
    </xf>
    <xf numFmtId="10" fontId="0" fillId="0" borderId="0" xfId="0" applyNumberFormat="1" applyBorder="1"/>
    <xf numFmtId="166" fontId="0" fillId="0" borderId="0" xfId="0" applyNumberFormat="1" applyFill="1" applyBorder="1"/>
    <xf numFmtId="0" fontId="4" fillId="0" borderId="0" xfId="0" applyFont="1" applyFill="1" applyBorder="1" applyAlignment="1">
      <alignment horizontal="left"/>
    </xf>
    <xf numFmtId="0" fontId="0" fillId="0" borderId="0" xfId="0" applyBorder="1" applyAlignment="1">
      <alignment horizontal="center"/>
    </xf>
    <xf numFmtId="0" fontId="1" fillId="0" borderId="0" xfId="0" applyFont="1" applyBorder="1" applyAlignment="1">
      <alignment horizontal="center" vertical="center"/>
    </xf>
    <xf numFmtId="0" fontId="0" fillId="0" borderId="0" xfId="0" applyFont="1" applyBorder="1"/>
    <xf numFmtId="167" fontId="0" fillId="0" borderId="0" xfId="0" applyNumberFormat="1" applyFill="1" applyBorder="1"/>
    <xf numFmtId="0" fontId="0" fillId="0" borderId="0" xfId="0" applyFill="1" applyAlignment="1">
      <alignment horizontal="center"/>
    </xf>
    <xf numFmtId="0" fontId="0" fillId="0" borderId="1" xfId="0" applyBorder="1" applyAlignment="1">
      <alignment horizontal="center"/>
    </xf>
    <xf numFmtId="0" fontId="4" fillId="0" borderId="0" xfId="0" applyFont="1" applyFill="1" applyBorder="1" applyAlignment="1"/>
    <xf numFmtId="0" fontId="0" fillId="0" borderId="0" xfId="0" applyBorder="1" applyAlignment="1">
      <alignment horizontal="left" indent="3"/>
    </xf>
    <xf numFmtId="0" fontId="1" fillId="0" borderId="0" xfId="0" applyFont="1" applyFill="1" applyBorder="1" applyAlignment="1">
      <alignment horizontal="center"/>
    </xf>
    <xf numFmtId="165" fontId="1" fillId="3" borderId="13" xfId="0" applyNumberFormat="1" applyFont="1" applyFill="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164" fontId="1" fillId="3" borderId="12" xfId="0" applyNumberFormat="1" applyFont="1" applyFill="1" applyBorder="1" applyAlignment="1">
      <alignment horizontal="center"/>
    </xf>
    <xf numFmtId="164" fontId="1" fillId="3" borderId="13" xfId="0" applyNumberFormat="1" applyFont="1" applyFill="1" applyBorder="1" applyAlignment="1">
      <alignment horizontal="center"/>
    </xf>
    <xf numFmtId="0" fontId="1" fillId="3"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1" fillId="0" borderId="15" xfId="0" applyFont="1" applyFill="1" applyBorder="1" applyAlignment="1">
      <alignment horizontal="center"/>
    </xf>
    <xf numFmtId="0" fontId="1" fillId="0" borderId="16" xfId="0" applyFont="1" applyFill="1" applyBorder="1" applyAlignment="1">
      <alignment horizontal="center"/>
    </xf>
    <xf numFmtId="0" fontId="1" fillId="4" borderId="24" xfId="0" applyFont="1" applyFill="1" applyBorder="1" applyAlignment="1">
      <alignment horizontal="center"/>
    </xf>
    <xf numFmtId="0" fontId="1" fillId="4" borderId="25" xfId="0" applyFont="1" applyFill="1" applyBorder="1" applyAlignment="1">
      <alignment horizontal="center"/>
    </xf>
    <xf numFmtId="0" fontId="0" fillId="0" borderId="20" xfId="0" applyFont="1" applyBorder="1" applyAlignment="1">
      <alignment horizontal="left" indent="3"/>
    </xf>
    <xf numFmtId="0" fontId="0" fillId="0" borderId="20" xfId="0" applyBorder="1" applyAlignment="1">
      <alignment horizontal="left" indent="3"/>
    </xf>
    <xf numFmtId="0" fontId="0" fillId="0" borderId="27" xfId="0" applyBorder="1" applyAlignment="1">
      <alignment horizontal="left" indent="3"/>
    </xf>
    <xf numFmtId="166" fontId="0" fillId="0" borderId="12" xfId="0" applyNumberFormat="1" applyBorder="1"/>
    <xf numFmtId="0" fontId="1" fillId="4" borderId="9" xfId="0" applyFont="1" applyFill="1" applyBorder="1" applyAlignment="1">
      <alignment horizontal="center"/>
    </xf>
    <xf numFmtId="166" fontId="0" fillId="0" borderId="14" xfId="0" applyNumberFormat="1" applyBorder="1"/>
    <xf numFmtId="0" fontId="0" fillId="0" borderId="21" xfId="0" applyBorder="1" applyAlignment="1">
      <alignment horizontal="left" indent="3"/>
    </xf>
    <xf numFmtId="10" fontId="0" fillId="0" borderId="15" xfId="0" applyNumberFormat="1" applyBorder="1"/>
    <xf numFmtId="0" fontId="0" fillId="0" borderId="20" xfId="0" applyBorder="1" applyAlignment="1"/>
    <xf numFmtId="0" fontId="0" fillId="0" borderId="21" xfId="0" applyBorder="1" applyAlignment="1"/>
    <xf numFmtId="0" fontId="1" fillId="4" borderId="10" xfId="0" applyFont="1" applyFill="1" applyBorder="1"/>
    <xf numFmtId="0" fontId="1" fillId="4" borderId="11" xfId="0" applyFont="1" applyFill="1" applyBorder="1"/>
    <xf numFmtId="0" fontId="1" fillId="3" borderId="19" xfId="0" applyFont="1" applyFill="1" applyBorder="1" applyAlignment="1"/>
    <xf numFmtId="0" fontId="1" fillId="3" borderId="23" xfId="0" applyFont="1" applyFill="1" applyBorder="1" applyAlignment="1">
      <alignment horizontal="left"/>
    </xf>
    <xf numFmtId="0" fontId="1" fillId="3" borderId="14" xfId="0" applyFont="1" applyFill="1" applyBorder="1" applyAlignment="1">
      <alignment horizontal="left"/>
    </xf>
    <xf numFmtId="0" fontId="1" fillId="0" borderId="0" xfId="0" applyFont="1" applyFill="1"/>
    <xf numFmtId="1" fontId="0" fillId="0" borderId="20" xfId="0" applyNumberFormat="1" applyBorder="1" applyAlignment="1">
      <alignment horizontal="center"/>
    </xf>
    <xf numFmtId="1" fontId="0" fillId="0" borderId="21" xfId="0" applyNumberFormat="1" applyBorder="1" applyAlignment="1">
      <alignment horizontal="center"/>
    </xf>
    <xf numFmtId="1" fontId="0" fillId="0" borderId="26" xfId="0" applyNumberFormat="1" applyBorder="1" applyAlignment="1">
      <alignment horizontal="center"/>
    </xf>
    <xf numFmtId="0" fontId="1" fillId="4" borderId="12" xfId="0" applyFont="1" applyFill="1" applyBorder="1"/>
    <xf numFmtId="0" fontId="1" fillId="4" borderId="13" xfId="0" applyFont="1" applyFill="1" applyBorder="1" applyAlignment="1">
      <alignment horizontal="center"/>
    </xf>
    <xf numFmtId="1" fontId="0" fillId="0" borderId="0" xfId="0" applyNumberFormat="1" applyBorder="1" applyAlignment="1">
      <alignment horizontal="center"/>
    </xf>
    <xf numFmtId="9" fontId="0" fillId="0" borderId="0" xfId="0" applyNumberFormat="1"/>
    <xf numFmtId="0" fontId="1" fillId="0" borderId="0" xfId="0" applyFont="1" applyFill="1" applyBorder="1"/>
    <xf numFmtId="1" fontId="0" fillId="0" borderId="0" xfId="0" applyNumberFormat="1"/>
    <xf numFmtId="167" fontId="0" fillId="0" borderId="15" xfId="0" applyNumberFormat="1" applyFill="1" applyBorder="1"/>
    <xf numFmtId="0" fontId="0" fillId="0" borderId="20" xfId="0" applyFill="1" applyBorder="1" applyAlignment="1">
      <alignment horizontal="center"/>
    </xf>
    <xf numFmtId="0" fontId="0" fillId="0" borderId="2" xfId="0" applyFill="1" applyBorder="1"/>
    <xf numFmtId="0" fontId="0" fillId="0" borderId="2" xfId="0" applyBorder="1"/>
    <xf numFmtId="0" fontId="0" fillId="0" borderId="18" xfId="0" applyBorder="1"/>
    <xf numFmtId="10" fontId="0" fillId="0" borderId="12" xfId="0" applyNumberFormat="1" applyFill="1" applyBorder="1"/>
    <xf numFmtId="164" fontId="0" fillId="0" borderId="35" xfId="0" applyNumberFormat="1" applyBorder="1"/>
    <xf numFmtId="0" fontId="1" fillId="0" borderId="0" xfId="0" applyFont="1" applyBorder="1"/>
    <xf numFmtId="164" fontId="0" fillId="0" borderId="0" xfId="0" applyNumberFormat="1" applyBorder="1"/>
    <xf numFmtId="0" fontId="1" fillId="0" borderId="9" xfId="0" applyFont="1" applyBorder="1"/>
    <xf numFmtId="0" fontId="1" fillId="0" borderId="12" xfId="0" applyFont="1" applyBorder="1"/>
    <xf numFmtId="9" fontId="0" fillId="0" borderId="13" xfId="0" applyNumberFormat="1" applyBorder="1"/>
    <xf numFmtId="0" fontId="1" fillId="0" borderId="14" xfId="0" applyFont="1" applyBorder="1"/>
    <xf numFmtId="0" fontId="0" fillId="0" borderId="36" xfId="0" applyFill="1" applyBorder="1" applyAlignment="1">
      <alignment horizontal="center"/>
    </xf>
    <xf numFmtId="10" fontId="0" fillId="0" borderId="24" xfId="0" applyNumberFormat="1" applyFill="1" applyBorder="1"/>
    <xf numFmtId="0" fontId="0" fillId="0" borderId="3" xfId="0" applyFill="1" applyBorder="1"/>
    <xf numFmtId="167" fontId="0" fillId="0" borderId="4" xfId="0" applyNumberFormat="1" applyFill="1" applyBorder="1"/>
    <xf numFmtId="0" fontId="1" fillId="4" borderId="28" xfId="0" applyFont="1" applyFill="1" applyBorder="1" applyAlignment="1">
      <alignment horizontal="center" wrapText="1"/>
    </xf>
    <xf numFmtId="0" fontId="1" fillId="4" borderId="29" xfId="0" applyFont="1" applyFill="1" applyBorder="1" applyAlignment="1">
      <alignment horizontal="center" wrapText="1"/>
    </xf>
    <xf numFmtId="0" fontId="1" fillId="4" borderId="30" xfId="0" applyFont="1" applyFill="1" applyBorder="1" applyAlignment="1">
      <alignment horizontal="center" wrapText="1"/>
    </xf>
    <xf numFmtId="0" fontId="1" fillId="4" borderId="38" xfId="0" applyFont="1" applyFill="1" applyBorder="1" applyAlignment="1">
      <alignment horizontal="center" wrapText="1"/>
    </xf>
    <xf numFmtId="0" fontId="1" fillId="4" borderId="29" xfId="0" applyFont="1" applyFill="1" applyBorder="1" applyAlignment="1">
      <alignment horizontal="center"/>
    </xf>
    <xf numFmtId="0" fontId="2" fillId="0" borderId="0" xfId="0" applyFont="1" applyFill="1" applyBorder="1" applyAlignment="1">
      <alignment horizontal="left"/>
    </xf>
    <xf numFmtId="0" fontId="1" fillId="0" borderId="39" xfId="0" applyFont="1" applyBorder="1"/>
    <xf numFmtId="9" fontId="0" fillId="0" borderId="35" xfId="0" applyNumberFormat="1" applyBorder="1"/>
    <xf numFmtId="9" fontId="0" fillId="0" borderId="40" xfId="0" applyNumberFormat="1" applyBorder="1"/>
    <xf numFmtId="10" fontId="0" fillId="0" borderId="0" xfId="1" quotePrefix="1" applyNumberFormat="1" applyFont="1" applyFill="1" applyBorder="1"/>
    <xf numFmtId="164" fontId="0" fillId="0" borderId="40" xfId="0" applyNumberFormat="1" applyBorder="1"/>
    <xf numFmtId="9" fontId="0" fillId="0" borderId="15" xfId="0" applyNumberFormat="1" applyBorder="1"/>
    <xf numFmtId="0" fontId="1" fillId="0" borderId="0" xfId="0" applyFont="1" applyFill="1" applyBorder="1" applyAlignment="1"/>
    <xf numFmtId="0" fontId="0" fillId="6" borderId="0" xfId="0" applyFill="1" applyProtection="1"/>
    <xf numFmtId="0" fontId="7" fillId="6" borderId="0" xfId="0" applyFont="1" applyFill="1" applyProtection="1"/>
    <xf numFmtId="0" fontId="9" fillId="6" borderId="0" xfId="0" applyFont="1" applyFill="1" applyProtection="1"/>
    <xf numFmtId="0" fontId="0" fillId="0" borderId="41" xfId="0" applyFill="1" applyBorder="1" applyAlignment="1"/>
    <xf numFmtId="0" fontId="10" fillId="0" borderId="5" xfId="0" applyFont="1" applyFill="1" applyBorder="1" applyAlignment="1">
      <alignment horizontal="center"/>
    </xf>
    <xf numFmtId="0" fontId="10" fillId="0" borderId="5" xfId="0" applyFont="1" applyFill="1" applyBorder="1" applyAlignment="1">
      <alignment horizontal="centerContinuous"/>
    </xf>
    <xf numFmtId="0" fontId="0" fillId="0" borderId="43" xfId="0" applyFont="1" applyBorder="1" applyAlignment="1">
      <alignment horizontal="left" indent="3"/>
    </xf>
    <xf numFmtId="10" fontId="0" fillId="0" borderId="12" xfId="1" applyNumberFormat="1" applyFont="1" applyBorder="1"/>
    <xf numFmtId="10" fontId="0" fillId="0" borderId="14" xfId="1" applyNumberFormat="1" applyFont="1" applyBorder="1"/>
    <xf numFmtId="166" fontId="0" fillId="0" borderId="24" xfId="0" applyNumberFormat="1" applyBorder="1"/>
    <xf numFmtId="10" fontId="0" fillId="0" borderId="0" xfId="0" applyNumberFormat="1"/>
    <xf numFmtId="3" fontId="0" fillId="0" borderId="0" xfId="0" applyNumberFormat="1"/>
    <xf numFmtId="9" fontId="0" fillId="0" borderId="1" xfId="1" quotePrefix="1" applyFont="1" applyBorder="1"/>
    <xf numFmtId="166" fontId="0" fillId="0" borderId="2" xfId="0" applyNumberFormat="1" applyBorder="1"/>
    <xf numFmtId="166" fontId="0" fillId="0" borderId="42" xfId="0" applyNumberFormat="1" applyBorder="1"/>
    <xf numFmtId="166" fontId="0" fillId="0" borderId="20" xfId="0" applyNumberFormat="1" applyBorder="1"/>
    <xf numFmtId="166" fontId="0" fillId="0" borderId="43" xfId="0" applyNumberFormat="1" applyBorder="1"/>
    <xf numFmtId="1" fontId="0" fillId="0" borderId="35" xfId="0" applyNumberFormat="1" applyBorder="1"/>
    <xf numFmtId="10" fontId="0" fillId="0" borderId="10" xfId="0" applyNumberFormat="1" applyFill="1" applyBorder="1"/>
    <xf numFmtId="10" fontId="0" fillId="0" borderId="45" xfId="0" applyNumberFormat="1" applyFill="1" applyBorder="1"/>
    <xf numFmtId="10" fontId="0" fillId="0" borderId="46" xfId="0" applyNumberFormat="1" applyFill="1" applyBorder="1"/>
    <xf numFmtId="10" fontId="0" fillId="0" borderId="31" xfId="0" applyNumberFormat="1" applyFill="1" applyBorder="1"/>
    <xf numFmtId="8" fontId="0" fillId="0" borderId="0" xfId="0" applyNumberFormat="1"/>
    <xf numFmtId="168" fontId="0" fillId="0" borderId="0" xfId="0" applyNumberFormat="1"/>
    <xf numFmtId="0" fontId="0" fillId="0" borderId="43" xfId="0" applyBorder="1"/>
    <xf numFmtId="0" fontId="0" fillId="0" borderId="44" xfId="0" applyBorder="1"/>
    <xf numFmtId="0" fontId="1" fillId="4" borderId="47" xfId="0" applyFont="1" applyFill="1" applyBorder="1" applyAlignment="1">
      <alignment horizontal="center"/>
    </xf>
    <xf numFmtId="0" fontId="1" fillId="4" borderId="48" xfId="0" applyFont="1" applyFill="1" applyBorder="1" applyAlignment="1">
      <alignment horizontal="center"/>
    </xf>
    <xf numFmtId="9" fontId="0" fillId="0" borderId="9" xfId="1" quotePrefix="1" applyFont="1" applyBorder="1"/>
    <xf numFmtId="9" fontId="0" fillId="0" borderId="10" xfId="1" quotePrefix="1" applyFont="1" applyBorder="1"/>
    <xf numFmtId="9" fontId="0" fillId="0" borderId="11" xfId="1" quotePrefix="1" applyFont="1" applyBorder="1"/>
    <xf numFmtId="9" fontId="0" fillId="0" borderId="12" xfId="1" quotePrefix="1" applyFont="1" applyBorder="1"/>
    <xf numFmtId="9" fontId="0" fillId="0" borderId="13" xfId="1" quotePrefix="1" applyFont="1" applyBorder="1"/>
    <xf numFmtId="9" fontId="0" fillId="0" borderId="14" xfId="1" quotePrefix="1" applyFont="1" applyBorder="1"/>
    <xf numFmtId="9" fontId="0" fillId="0" borderId="15" xfId="1" quotePrefix="1" applyFont="1" applyBorder="1"/>
    <xf numFmtId="9" fontId="0" fillId="0" borderId="16" xfId="1" quotePrefix="1" applyFont="1" applyBorder="1"/>
    <xf numFmtId="0" fontId="0" fillId="0" borderId="49" xfId="0" applyBorder="1"/>
    <xf numFmtId="0" fontId="1" fillId="4" borderId="32" xfId="0" applyFont="1" applyFill="1" applyBorder="1"/>
    <xf numFmtId="164" fontId="0" fillId="0" borderId="43" xfId="0" applyNumberFormat="1" applyFont="1" applyFill="1" applyBorder="1" applyAlignment="1">
      <alignment horizontal="left" indent="3"/>
    </xf>
    <xf numFmtId="0" fontId="0" fillId="0" borderId="43" xfId="0" applyFont="1" applyFill="1" applyBorder="1" applyAlignment="1">
      <alignment horizontal="left" indent="3"/>
    </xf>
    <xf numFmtId="0" fontId="0" fillId="0" borderId="44" xfId="0" applyFont="1" applyFill="1" applyBorder="1" applyAlignment="1">
      <alignment horizontal="left" indent="3"/>
    </xf>
    <xf numFmtId="166" fontId="0" fillId="0" borderId="1" xfId="0" applyNumberFormat="1" applyFill="1" applyBorder="1" applyAlignment="1"/>
    <xf numFmtId="0" fontId="5" fillId="5" borderId="6"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8" xfId="0" applyFont="1" applyFill="1" applyBorder="1" applyAlignment="1">
      <alignment horizontal="left"/>
    </xf>
    <xf numFmtId="0" fontId="1" fillId="4" borderId="6" xfId="0" applyFont="1" applyFill="1" applyBorder="1" applyAlignment="1">
      <alignment horizontal="left"/>
    </xf>
    <xf numFmtId="0" fontId="1" fillId="4" borderId="7" xfId="0" applyFont="1" applyFill="1" applyBorder="1" applyAlignment="1">
      <alignment horizontal="left"/>
    </xf>
    <xf numFmtId="0" fontId="1" fillId="4" borderId="8" xfId="0" applyFont="1" applyFill="1" applyBorder="1" applyAlignment="1">
      <alignment horizontal="left"/>
    </xf>
    <xf numFmtId="3" fontId="0" fillId="0" borderId="37" xfId="0" applyNumberFormat="1" applyBorder="1" applyAlignment="1">
      <alignment horizontal="center"/>
    </xf>
    <xf numFmtId="3" fontId="0" fillId="0" borderId="5" xfId="0" applyNumberFormat="1" applyBorder="1" applyAlignment="1">
      <alignment horizontal="center"/>
    </xf>
    <xf numFmtId="3" fontId="0" fillId="0" borderId="31" xfId="0" applyNumberFormat="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1" fillId="3" borderId="19" xfId="0" applyFont="1" applyFill="1" applyBorder="1" applyAlignment="1">
      <alignment horizontal="center" wrapText="1"/>
    </xf>
    <xf numFmtId="0" fontId="1" fillId="3" borderId="20" xfId="0" applyFont="1" applyFill="1" applyBorder="1" applyAlignment="1">
      <alignment horizontal="center" wrapText="1"/>
    </xf>
    <xf numFmtId="0" fontId="1" fillId="3" borderId="9" xfId="0" applyFont="1" applyFill="1" applyBorder="1" applyAlignment="1">
      <alignment horizontal="center"/>
    </xf>
    <xf numFmtId="0" fontId="1" fillId="3" borderId="11" xfId="0" applyFont="1" applyFill="1" applyBorder="1" applyAlignment="1">
      <alignment horizontal="center"/>
    </xf>
    <xf numFmtId="0" fontId="1" fillId="3" borderId="17" xfId="0" applyFont="1" applyFill="1" applyBorder="1" applyAlignment="1">
      <alignment horizontal="center"/>
    </xf>
    <xf numFmtId="0" fontId="1" fillId="3" borderId="22" xfId="0" applyFont="1" applyFill="1" applyBorder="1" applyAlignment="1">
      <alignment horizontal="center"/>
    </xf>
    <xf numFmtId="0" fontId="1" fillId="3" borderId="33" xfId="0" applyFont="1" applyFill="1" applyBorder="1" applyAlignment="1">
      <alignment horizontal="center"/>
    </xf>
    <xf numFmtId="0" fontId="1" fillId="3" borderId="34"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21" xfId="0" applyFont="1" applyFill="1" applyBorder="1" applyAlignment="1">
      <alignment horizontal="center" wrapText="1"/>
    </xf>
    <xf numFmtId="0" fontId="1" fillId="3" borderId="32" xfId="0" applyFont="1" applyFill="1" applyBorder="1" applyAlignment="1">
      <alignment horizontal="center"/>
    </xf>
    <xf numFmtId="0" fontId="8" fillId="7" borderId="0" xfId="0" applyFont="1" applyFill="1" applyAlignment="1" applyProtection="1">
      <alignment horizontal="left" vertical="top" wrapText="1"/>
      <protection locked="0"/>
    </xf>
    <xf numFmtId="0" fontId="6" fillId="7" borderId="0" xfId="0" applyFont="1" applyFill="1" applyAlignment="1" applyProtection="1">
      <alignment horizontal="left" vertical="top" wrapText="1"/>
    </xf>
    <xf numFmtId="0" fontId="8" fillId="7" borderId="0" xfId="0" applyFont="1" applyFill="1" applyAlignment="1" applyProtection="1">
      <alignment horizontal="left"/>
      <protection locked="0"/>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64C1E-5071-674B-83BA-68CDC92B7C2D}">
  <dimension ref="A1:I23"/>
  <sheetViews>
    <sheetView topLeftCell="A7" zoomScale="150" workbookViewId="0">
      <selection activeCell="C25" sqref="C25"/>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0.57735026918962618</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29.666666666666625</v>
      </c>
      <c r="F12" s="6">
        <v>3.2964334705075496E-2</v>
      </c>
    </row>
    <row r="13" spans="1:9" x14ac:dyDescent="0.2">
      <c r="A13" s="6" t="s">
        <v>69</v>
      </c>
      <c r="B13" s="6">
        <v>2</v>
      </c>
      <c r="C13" s="6">
        <v>0.66666666666666763</v>
      </c>
      <c r="D13" s="6">
        <v>0.33333333333333381</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3.6666666666666687</v>
      </c>
      <c r="C17" s="6">
        <v>0.50917507721731592</v>
      </c>
      <c r="D17" s="6">
        <v>7.2011903777877473</v>
      </c>
      <c r="E17" s="6">
        <v>1.8743294807413238E-2</v>
      </c>
      <c r="F17" s="6">
        <v>1.4758631307571903</v>
      </c>
      <c r="G17" s="6">
        <v>5.8574702025761471</v>
      </c>
      <c r="H17" s="6">
        <v>1.4758631307571903</v>
      </c>
      <c r="I17" s="6">
        <v>5.8574702025761471</v>
      </c>
    </row>
    <row r="18" spans="1:9" x14ac:dyDescent="0.2">
      <c r="A18" s="6">
        <v>500</v>
      </c>
      <c r="B18" s="6">
        <v>-1.6666666666666672</v>
      </c>
      <c r="C18" s="6">
        <v>0.47140452079103207</v>
      </c>
      <c r="D18" s="6">
        <v>-3.535533905932736</v>
      </c>
      <c r="E18" s="6">
        <v>7.1523309114740696E-2</v>
      </c>
      <c r="F18" s="6">
        <v>-3.6949566148644388</v>
      </c>
      <c r="G18" s="6">
        <v>0.36162328153110468</v>
      </c>
      <c r="H18" s="6">
        <v>-3.6949566148644388</v>
      </c>
      <c r="I18" s="6">
        <v>0.36162328153110468</v>
      </c>
    </row>
    <row r="19" spans="1:9" x14ac:dyDescent="0.2">
      <c r="A19" s="6">
        <v>1000</v>
      </c>
      <c r="B19" s="6">
        <v>-3.3333333333333344</v>
      </c>
      <c r="C19" s="6">
        <v>0.47140452079103196</v>
      </c>
      <c r="D19" s="6">
        <v>-7.0710678118654737</v>
      </c>
      <c r="E19" s="6">
        <v>1.941932430907985E-2</v>
      </c>
      <c r="F19" s="6">
        <v>-5.3616232815311058</v>
      </c>
      <c r="G19" s="6">
        <v>-1.3050433851355629</v>
      </c>
      <c r="H19" s="6">
        <v>-5.3616232815311058</v>
      </c>
      <c r="I19" s="6">
        <v>-1.3050433851355629</v>
      </c>
    </row>
    <row r="20" spans="1:9" x14ac:dyDescent="0.2">
      <c r="A20" s="6">
        <v>3</v>
      </c>
      <c r="B20" s="6">
        <v>0.33333333333333226</v>
      </c>
      <c r="C20" s="6">
        <v>0.47140452079103201</v>
      </c>
      <c r="D20" s="6">
        <v>0.7071067811865448</v>
      </c>
      <c r="E20" s="6">
        <v>0.55278640450004346</v>
      </c>
      <c r="F20" s="6">
        <v>-1.6949566148644397</v>
      </c>
      <c r="G20" s="6">
        <v>2.361623281531104</v>
      </c>
      <c r="H20" s="6">
        <v>-1.6949566148644397</v>
      </c>
      <c r="I20" s="6">
        <v>2.361623281531104</v>
      </c>
    </row>
    <row r="21" spans="1:9" x14ac:dyDescent="0.2">
      <c r="A21" s="6">
        <v>6</v>
      </c>
      <c r="B21" s="6">
        <v>-0.33333333333333393</v>
      </c>
      <c r="C21" s="6">
        <v>0.47140452079103207</v>
      </c>
      <c r="D21" s="6">
        <v>-0.70710678118654824</v>
      </c>
      <c r="E21" s="6">
        <v>0.55278640450004168</v>
      </c>
      <c r="F21" s="6">
        <v>-2.3616232815311058</v>
      </c>
      <c r="G21" s="6">
        <v>1.6949566148644379</v>
      </c>
      <c r="H21" s="6">
        <v>-2.3616232815311058</v>
      </c>
      <c r="I21" s="6">
        <v>1.6949566148644379</v>
      </c>
    </row>
    <row r="22" spans="1:9" x14ac:dyDescent="0.2">
      <c r="A22" s="6" t="s">
        <v>5</v>
      </c>
      <c r="B22" s="6">
        <v>5</v>
      </c>
      <c r="C22" s="6">
        <v>0.47140452079103196</v>
      </c>
      <c r="D22" s="6">
        <v>10.606601717798206</v>
      </c>
      <c r="E22" s="6">
        <v>8.7720993173653426E-3</v>
      </c>
      <c r="F22" s="6">
        <v>2.9717100518022286</v>
      </c>
      <c r="G22" s="6">
        <v>7.0282899481977719</v>
      </c>
      <c r="H22" s="6">
        <v>2.9717100518022286</v>
      </c>
      <c r="I22" s="6">
        <v>7.0282899481977719</v>
      </c>
    </row>
    <row r="23" spans="1:9" ht="16" thickBot="1" x14ac:dyDescent="0.25">
      <c r="A23" s="111">
        <v>0.75</v>
      </c>
      <c r="B23" s="111">
        <v>3.9999999999999991</v>
      </c>
      <c r="C23" s="111">
        <v>0.47140452079103196</v>
      </c>
      <c r="D23" s="111">
        <v>8.4852813742385642</v>
      </c>
      <c r="E23" s="111">
        <v>1.3606076167856284E-2</v>
      </c>
      <c r="F23" s="111">
        <v>1.9717100518022277</v>
      </c>
      <c r="G23" s="111">
        <v>6.0282899481977701</v>
      </c>
      <c r="H23" s="111">
        <v>1.9717100518022277</v>
      </c>
      <c r="I23" s="111">
        <v>6.0282899481977701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5B50-B13D-F64A-8E12-3788A34A382A}">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0.98319208025017502</v>
      </c>
    </row>
    <row r="5" spans="1:9" x14ac:dyDescent="0.2">
      <c r="A5" s="6" t="s">
        <v>63</v>
      </c>
      <c r="B5" s="6">
        <v>0.96666666666666667</v>
      </c>
    </row>
    <row r="6" spans="1:9" x14ac:dyDescent="0.2">
      <c r="A6" s="6" t="s">
        <v>64</v>
      </c>
      <c r="B6" s="6">
        <v>0.8666666666666667</v>
      </c>
    </row>
    <row r="7" spans="1:9" x14ac:dyDescent="0.2">
      <c r="A7" s="6" t="s">
        <v>65</v>
      </c>
      <c r="B7" s="6">
        <v>0.99999999999999944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58</v>
      </c>
      <c r="D12" s="6">
        <v>9.6666666666666661</v>
      </c>
      <c r="E12" s="6">
        <v>9.6666666666666767</v>
      </c>
      <c r="F12" s="6">
        <v>9.6703703703703625E-2</v>
      </c>
    </row>
    <row r="13" spans="1:9" x14ac:dyDescent="0.2">
      <c r="A13" s="6" t="s">
        <v>69</v>
      </c>
      <c r="B13" s="6">
        <v>2</v>
      </c>
      <c r="C13" s="6">
        <v>1.9999999999999978</v>
      </c>
      <c r="D13" s="6">
        <v>0.99999999999999889</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5.3333333333333321</v>
      </c>
      <c r="C17" s="6">
        <v>0.88191710368819631</v>
      </c>
      <c r="D17" s="6">
        <v>6.0474315681476378</v>
      </c>
      <c r="E17" s="6">
        <v>2.6271008879704669E-2</v>
      </c>
      <c r="F17" s="6">
        <v>1.5387502997365736</v>
      </c>
      <c r="G17" s="6">
        <v>9.1279163669300907</v>
      </c>
      <c r="H17" s="6">
        <v>1.5387502997365736</v>
      </c>
      <c r="I17" s="6">
        <v>9.1279163669300907</v>
      </c>
    </row>
    <row r="18" spans="1:9" x14ac:dyDescent="0.2">
      <c r="A18" s="6">
        <v>500</v>
      </c>
      <c r="B18" s="6">
        <v>1.0000000000000004</v>
      </c>
      <c r="C18" s="6">
        <v>0.8164965809277257</v>
      </c>
      <c r="D18" s="6">
        <v>1.2247448713915901</v>
      </c>
      <c r="E18" s="6">
        <v>0.34534632929202247</v>
      </c>
      <c r="F18" s="6">
        <v>-2.5131012427597823</v>
      </c>
      <c r="G18" s="6">
        <v>4.5131012427597827</v>
      </c>
      <c r="H18" s="6">
        <v>-2.5131012427597823</v>
      </c>
      <c r="I18" s="6">
        <v>4.5131012427597827</v>
      </c>
    </row>
    <row r="19" spans="1:9" x14ac:dyDescent="0.2">
      <c r="A19" s="6">
        <v>1000</v>
      </c>
      <c r="B19" s="6">
        <v>3.1401849173675498E-16</v>
      </c>
      <c r="C19" s="6">
        <v>0.81649658092772548</v>
      </c>
      <c r="D19" s="6">
        <v>3.8459253727671301E-16</v>
      </c>
      <c r="E19" s="6">
        <v>1</v>
      </c>
      <c r="F19" s="6">
        <v>-3.5131012427597814</v>
      </c>
      <c r="G19" s="6">
        <v>3.5131012427597823</v>
      </c>
      <c r="H19" s="6">
        <v>-3.5131012427597814</v>
      </c>
      <c r="I19" s="6">
        <v>3.5131012427597823</v>
      </c>
    </row>
    <row r="20" spans="1:9" x14ac:dyDescent="0.2">
      <c r="A20" s="6">
        <v>3</v>
      </c>
      <c r="B20" s="6">
        <v>-2.9999999999999996</v>
      </c>
      <c r="C20" s="6">
        <v>0.81649658092772548</v>
      </c>
      <c r="D20" s="6">
        <v>-3.674234614174769</v>
      </c>
      <c r="E20" s="6">
        <v>6.6743474742617215E-2</v>
      </c>
      <c r="F20" s="6">
        <v>-6.513101242759781</v>
      </c>
      <c r="G20" s="6">
        <v>0.51310124275978231</v>
      </c>
      <c r="H20" s="6">
        <v>-6.513101242759781</v>
      </c>
      <c r="I20" s="6">
        <v>0.51310124275978231</v>
      </c>
    </row>
    <row r="21" spans="1:9" x14ac:dyDescent="0.2">
      <c r="A21" s="6">
        <v>6</v>
      </c>
      <c r="B21" s="6">
        <v>-4.9999999999999973</v>
      </c>
      <c r="C21" s="6">
        <v>0.8164965809277257</v>
      </c>
      <c r="D21" s="6">
        <v>-6.1237243569579443</v>
      </c>
      <c r="E21" s="6">
        <v>2.5645296307553654E-2</v>
      </c>
      <c r="F21" s="6">
        <v>-8.513101242759781</v>
      </c>
      <c r="G21" s="6">
        <v>-1.4868987572402146</v>
      </c>
      <c r="H21" s="6">
        <v>-8.513101242759781</v>
      </c>
      <c r="I21" s="6">
        <v>-1.4868987572402146</v>
      </c>
    </row>
    <row r="22" spans="1:9" x14ac:dyDescent="0.2">
      <c r="A22" s="6" t="s">
        <v>5</v>
      </c>
      <c r="B22" s="6">
        <v>3</v>
      </c>
      <c r="C22" s="6">
        <v>0.81649658092772548</v>
      </c>
      <c r="D22" s="6">
        <v>3.6742346141747695</v>
      </c>
      <c r="E22" s="6">
        <v>6.6743474742617215E-2</v>
      </c>
      <c r="F22" s="6">
        <v>-0.51310124275978186</v>
      </c>
      <c r="G22" s="6">
        <v>6.5131012427597819</v>
      </c>
      <c r="H22" s="6">
        <v>-0.51310124275978186</v>
      </c>
      <c r="I22" s="6">
        <v>6.5131012427597819</v>
      </c>
    </row>
    <row r="23" spans="1:9" ht="16" thickBot="1" x14ac:dyDescent="0.25">
      <c r="A23" s="111">
        <v>0.75</v>
      </c>
      <c r="B23" s="111">
        <v>3</v>
      </c>
      <c r="C23" s="111">
        <v>0.81649658092772548</v>
      </c>
      <c r="D23" s="111">
        <v>3.6742346141747695</v>
      </c>
      <c r="E23" s="111">
        <v>6.6743474742617215E-2</v>
      </c>
      <c r="F23" s="111">
        <v>-0.51310124275978186</v>
      </c>
      <c r="G23" s="111">
        <v>6.5131012427597819</v>
      </c>
      <c r="H23" s="111">
        <v>-0.51310124275978186</v>
      </c>
      <c r="I23" s="111">
        <v>6.5131012427597819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B3778-D2F6-5340-8A47-57B5341E649E}">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0.57735026918962584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29.666666666666661</v>
      </c>
      <c r="F12" s="6">
        <v>3.2964334705075454E-2</v>
      </c>
    </row>
    <row r="13" spans="1:9" x14ac:dyDescent="0.2">
      <c r="A13" s="6" t="s">
        <v>69</v>
      </c>
      <c r="B13" s="6">
        <v>2</v>
      </c>
      <c r="C13" s="6">
        <v>0.66666666666666685</v>
      </c>
      <c r="D13" s="6">
        <v>0.33333333333333343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7.3333333333333339</v>
      </c>
      <c r="C17" s="6">
        <v>0.5091750772173157</v>
      </c>
      <c r="D17" s="6">
        <v>14.402380755575495</v>
      </c>
      <c r="E17" s="6">
        <v>4.7863522647651965E-3</v>
      </c>
      <c r="F17" s="6">
        <v>5.1425297974238564</v>
      </c>
      <c r="G17" s="6">
        <v>9.5241368692428114</v>
      </c>
      <c r="H17" s="6">
        <v>5.1425297974238564</v>
      </c>
      <c r="I17" s="6">
        <v>9.5241368692428114</v>
      </c>
    </row>
    <row r="18" spans="1:9" x14ac:dyDescent="0.2">
      <c r="A18" s="6">
        <v>500</v>
      </c>
      <c r="B18" s="6">
        <v>-3.0000000000000004</v>
      </c>
      <c r="C18" s="6">
        <v>0.47140452079103184</v>
      </c>
      <c r="D18" s="6">
        <v>-6.3639610306789267</v>
      </c>
      <c r="E18" s="6">
        <v>2.3812939816047235E-2</v>
      </c>
      <c r="F18" s="6">
        <v>-5.0282899481977719</v>
      </c>
      <c r="G18" s="6">
        <v>-0.97171005180222947</v>
      </c>
      <c r="H18" s="6">
        <v>-5.0282899481977719</v>
      </c>
      <c r="I18" s="6">
        <v>-0.97171005180222947</v>
      </c>
    </row>
    <row r="19" spans="1:9" x14ac:dyDescent="0.2">
      <c r="A19" s="6">
        <v>1000</v>
      </c>
      <c r="B19" s="6">
        <v>-6</v>
      </c>
      <c r="C19" s="6">
        <v>0.47140452079103168</v>
      </c>
      <c r="D19" s="6">
        <v>-12.727922061357855</v>
      </c>
      <c r="E19" s="6">
        <v>6.1162653263811028E-3</v>
      </c>
      <c r="F19" s="6">
        <v>-8.0282899481977701</v>
      </c>
      <c r="G19" s="6">
        <v>-3.9717100518022299</v>
      </c>
      <c r="H19" s="6">
        <v>-8.0282899481977701</v>
      </c>
      <c r="I19" s="6">
        <v>-3.9717100518022299</v>
      </c>
    </row>
    <row r="20" spans="1:9" x14ac:dyDescent="0.2">
      <c r="A20" s="6">
        <v>3</v>
      </c>
      <c r="B20" s="6">
        <v>-0.3333333333333337</v>
      </c>
      <c r="C20" s="6">
        <v>0.47140452079103173</v>
      </c>
      <c r="D20" s="6">
        <v>-0.70710678118654824</v>
      </c>
      <c r="E20" s="6">
        <v>0.55278640450004168</v>
      </c>
      <c r="F20" s="6">
        <v>-2.361623281531104</v>
      </c>
      <c r="G20" s="6">
        <v>1.6949566148644368</v>
      </c>
      <c r="H20" s="6">
        <v>-2.361623281531104</v>
      </c>
      <c r="I20" s="6">
        <v>1.6949566148644368</v>
      </c>
    </row>
    <row r="21" spans="1:9" x14ac:dyDescent="0.2">
      <c r="A21" s="6">
        <v>6</v>
      </c>
      <c r="B21" s="6">
        <v>-0.66666666666666707</v>
      </c>
      <c r="C21" s="6">
        <v>0.47140452079103184</v>
      </c>
      <c r="D21" s="6">
        <v>-1.4142135623730954</v>
      </c>
      <c r="E21" s="6">
        <v>0.29289321881345243</v>
      </c>
      <c r="F21" s="6">
        <v>-2.6949566148644379</v>
      </c>
      <c r="G21" s="6">
        <v>1.361623281531104</v>
      </c>
      <c r="H21" s="6">
        <v>-2.6949566148644379</v>
      </c>
      <c r="I21" s="6">
        <v>1.361623281531104</v>
      </c>
    </row>
    <row r="22" spans="1:9" x14ac:dyDescent="0.2">
      <c r="A22" s="6" t="s">
        <v>5</v>
      </c>
      <c r="B22" s="6">
        <v>1.666666666666667</v>
      </c>
      <c r="C22" s="6">
        <v>0.47140452079103168</v>
      </c>
      <c r="D22" s="6">
        <v>3.5355339059327382</v>
      </c>
      <c r="E22" s="6">
        <v>7.1523309114740696E-2</v>
      </c>
      <c r="F22" s="6">
        <v>-0.36162328153110312</v>
      </c>
      <c r="G22" s="6">
        <v>3.6949566148644371</v>
      </c>
      <c r="H22" s="6">
        <v>-0.36162328153110312</v>
      </c>
      <c r="I22" s="6">
        <v>3.6949566148644371</v>
      </c>
    </row>
    <row r="23" spans="1:9" ht="16" thickBot="1" x14ac:dyDescent="0.25">
      <c r="A23" s="111">
        <v>0.75</v>
      </c>
      <c r="B23" s="111">
        <v>1.3333333333333337</v>
      </c>
      <c r="C23" s="111">
        <v>0.47140452079103168</v>
      </c>
      <c r="D23" s="111">
        <v>2.8284271247461907</v>
      </c>
      <c r="E23" s="111">
        <v>0.10557280900008414</v>
      </c>
      <c r="F23" s="111">
        <v>-0.69495661486443638</v>
      </c>
      <c r="G23" s="111">
        <v>3.361623281531104</v>
      </c>
      <c r="H23" s="111">
        <v>-0.69495661486443638</v>
      </c>
      <c r="I23" s="111">
        <v>3.361623281531104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5FFB7-BE8B-AA45-9F10-AB6FFA2CE00F}">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0.5773502691896254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29.666666666666703</v>
      </c>
      <c r="F12" s="6">
        <v>3.2964334705075406E-2</v>
      </c>
    </row>
    <row r="13" spans="1:9" x14ac:dyDescent="0.2">
      <c r="A13" s="6" t="s">
        <v>69</v>
      </c>
      <c r="B13" s="6">
        <v>2</v>
      </c>
      <c r="C13" s="6">
        <v>0.66666666666666585</v>
      </c>
      <c r="D13" s="6">
        <v>0.33333333333333293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8.3333333333333339</v>
      </c>
      <c r="C17" s="6">
        <v>0.50917507721731525</v>
      </c>
      <c r="D17" s="6">
        <v>16.366341767699438</v>
      </c>
      <c r="E17" s="6">
        <v>3.7125559083703427E-3</v>
      </c>
      <c r="F17" s="6">
        <v>6.1425297974238582</v>
      </c>
      <c r="G17" s="6">
        <v>10.52413686924281</v>
      </c>
      <c r="H17" s="6">
        <v>6.1425297974238582</v>
      </c>
      <c r="I17" s="6">
        <v>10.52413686924281</v>
      </c>
    </row>
    <row r="18" spans="1:9" x14ac:dyDescent="0.2">
      <c r="A18" s="6">
        <v>500</v>
      </c>
      <c r="B18" s="6">
        <v>-3.0000000000000009</v>
      </c>
      <c r="C18" s="6">
        <v>0.47140452079103146</v>
      </c>
      <c r="D18" s="6">
        <v>-6.3639610306789329</v>
      </c>
      <c r="E18" s="6">
        <v>2.3812939816047193E-2</v>
      </c>
      <c r="F18" s="6">
        <v>-5.0282899481977701</v>
      </c>
      <c r="G18" s="6">
        <v>-0.97171005180223169</v>
      </c>
      <c r="H18" s="6">
        <v>-5.0282899481977701</v>
      </c>
      <c r="I18" s="6">
        <v>-0.97171005180223169</v>
      </c>
    </row>
    <row r="19" spans="1:9" x14ac:dyDescent="0.2">
      <c r="A19" s="6">
        <v>1000</v>
      </c>
      <c r="B19" s="6">
        <v>-6</v>
      </c>
      <c r="C19" s="6">
        <v>0.47140452079103135</v>
      </c>
      <c r="D19" s="6">
        <v>-12.727922061357864</v>
      </c>
      <c r="E19" s="6">
        <v>6.1162653263810932E-3</v>
      </c>
      <c r="F19" s="6">
        <v>-8.0282899481977683</v>
      </c>
      <c r="G19" s="6">
        <v>-3.9717100518022312</v>
      </c>
      <c r="H19" s="6">
        <v>-8.0282899481977683</v>
      </c>
      <c r="I19" s="6">
        <v>-3.9717100518022312</v>
      </c>
    </row>
    <row r="20" spans="1:9" x14ac:dyDescent="0.2">
      <c r="A20" s="6">
        <v>3</v>
      </c>
      <c r="B20" s="6">
        <v>-0.33333333333333354</v>
      </c>
      <c r="C20" s="6">
        <v>0.4714045207910314</v>
      </c>
      <c r="D20" s="6">
        <v>-0.70710678118654835</v>
      </c>
      <c r="E20" s="6">
        <v>0.55278640450004157</v>
      </c>
      <c r="F20" s="6">
        <v>-2.3616232815311027</v>
      </c>
      <c r="G20" s="6">
        <v>1.6949566148644357</v>
      </c>
      <c r="H20" s="6">
        <v>-2.3616232815311027</v>
      </c>
      <c r="I20" s="6">
        <v>1.6949566148644357</v>
      </c>
    </row>
    <row r="21" spans="1:9" x14ac:dyDescent="0.2">
      <c r="A21" s="6">
        <v>6</v>
      </c>
      <c r="B21" s="6">
        <v>-1.666666666666667</v>
      </c>
      <c r="C21" s="6">
        <v>0.47140452079103146</v>
      </c>
      <c r="D21" s="6">
        <v>-3.53553390593274</v>
      </c>
      <c r="E21" s="6">
        <v>7.1523309114740585E-2</v>
      </c>
      <c r="F21" s="6">
        <v>-3.6949566148644362</v>
      </c>
      <c r="G21" s="6">
        <v>0.36162328153110224</v>
      </c>
      <c r="H21" s="6">
        <v>-3.6949566148644362</v>
      </c>
      <c r="I21" s="6">
        <v>0.36162328153110224</v>
      </c>
    </row>
    <row r="22" spans="1:9" x14ac:dyDescent="0.2">
      <c r="A22" s="6" t="s">
        <v>5</v>
      </c>
      <c r="B22" s="6">
        <v>0.66666666666666663</v>
      </c>
      <c r="C22" s="6">
        <v>0.47140452079103135</v>
      </c>
      <c r="D22" s="6">
        <v>1.414213562373096</v>
      </c>
      <c r="E22" s="6">
        <v>0.29289321881345221</v>
      </c>
      <c r="F22" s="6">
        <v>-1.3616232815311022</v>
      </c>
      <c r="G22" s="6">
        <v>2.6949566148644353</v>
      </c>
      <c r="H22" s="6">
        <v>-1.3616232815311022</v>
      </c>
      <c r="I22" s="6">
        <v>2.6949566148644353</v>
      </c>
    </row>
    <row r="23" spans="1:9" ht="16" thickBot="1" x14ac:dyDescent="0.25">
      <c r="A23" s="111">
        <v>0.75</v>
      </c>
      <c r="B23" s="111">
        <v>0.33333333333333331</v>
      </c>
      <c r="C23" s="111">
        <v>0.47140452079103135</v>
      </c>
      <c r="D23" s="111">
        <v>0.70710678118654802</v>
      </c>
      <c r="E23" s="111">
        <v>0.55278640450004168</v>
      </c>
      <c r="F23" s="111">
        <v>-1.6949566148644355</v>
      </c>
      <c r="G23" s="111">
        <v>2.3616232815311022</v>
      </c>
      <c r="H23" s="111">
        <v>-1.6949566148644355</v>
      </c>
      <c r="I23" s="111">
        <v>2.3616232815311022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17C16-9986-9645-9C81-BBA1465FAA45}">
  <dimension ref="A1:I23"/>
  <sheetViews>
    <sheetView workbookViewId="0">
      <selection activeCell="I26" sqref="I26"/>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0.98319208025017502</v>
      </c>
    </row>
    <row r="5" spans="1:9" x14ac:dyDescent="0.2">
      <c r="A5" s="6" t="s">
        <v>63</v>
      </c>
      <c r="B5" s="6">
        <v>0.96666666666666667</v>
      </c>
    </row>
    <row r="6" spans="1:9" x14ac:dyDescent="0.2">
      <c r="A6" s="6" t="s">
        <v>64</v>
      </c>
      <c r="B6" s="6">
        <v>0.8666666666666667</v>
      </c>
    </row>
    <row r="7" spans="1:9" x14ac:dyDescent="0.2">
      <c r="A7" s="6" t="s">
        <v>65</v>
      </c>
      <c r="B7" s="6">
        <v>1.0000000000000002</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58</v>
      </c>
      <c r="D12" s="6">
        <v>9.6666666666666661</v>
      </c>
      <c r="E12" s="6">
        <v>9.6666666666666625</v>
      </c>
      <c r="F12" s="6">
        <v>9.670370370370375E-2</v>
      </c>
    </row>
    <row r="13" spans="1:9" x14ac:dyDescent="0.2">
      <c r="A13" s="6" t="s">
        <v>69</v>
      </c>
      <c r="B13" s="6">
        <v>2</v>
      </c>
      <c r="C13" s="6">
        <v>2.0000000000000009</v>
      </c>
      <c r="D13" s="6">
        <v>1.0000000000000004</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8.6666666666666679</v>
      </c>
      <c r="C17" s="6">
        <v>0.88191710368819709</v>
      </c>
      <c r="D17" s="6">
        <v>9.8270762982399074</v>
      </c>
      <c r="E17" s="6">
        <v>1.0196916085054708E-2</v>
      </c>
      <c r="F17" s="6">
        <v>4.8720836330699058</v>
      </c>
      <c r="G17" s="6">
        <v>12.46124970026343</v>
      </c>
      <c r="H17" s="6">
        <v>4.8720836330699058</v>
      </c>
      <c r="I17" s="6">
        <v>12.46124970026343</v>
      </c>
    </row>
    <row r="18" spans="1:9" x14ac:dyDescent="0.2">
      <c r="A18" s="6">
        <v>500</v>
      </c>
      <c r="B18" s="6">
        <v>-3.0000000000000018</v>
      </c>
      <c r="C18" s="6">
        <v>0.81649658092772637</v>
      </c>
      <c r="D18" s="6">
        <v>-3.6742346141747677</v>
      </c>
      <c r="E18" s="6">
        <v>6.6743474742617215E-2</v>
      </c>
      <c r="F18" s="6">
        <v>-6.5131012427597881</v>
      </c>
      <c r="G18" s="6">
        <v>0.51310124275978408</v>
      </c>
      <c r="H18" s="6">
        <v>-6.5131012427597881</v>
      </c>
      <c r="I18" s="6">
        <v>0.51310124275978408</v>
      </c>
    </row>
    <row r="19" spans="1:9" x14ac:dyDescent="0.2">
      <c r="A19" s="6">
        <v>1000</v>
      </c>
      <c r="B19" s="6">
        <v>-6.0000000000000018</v>
      </c>
      <c r="C19" s="6">
        <v>0.81649658092772615</v>
      </c>
      <c r="D19" s="6">
        <v>-7.3484692283495354</v>
      </c>
      <c r="E19" s="6">
        <v>1.801949393803428E-2</v>
      </c>
      <c r="F19" s="6">
        <v>-9.5131012427597863</v>
      </c>
      <c r="G19" s="6">
        <v>-2.4868987572402168</v>
      </c>
      <c r="H19" s="6">
        <v>-9.5131012427597863</v>
      </c>
      <c r="I19" s="6">
        <v>-2.4868987572402168</v>
      </c>
    </row>
    <row r="20" spans="1:9" x14ac:dyDescent="0.2">
      <c r="A20" s="6">
        <v>3</v>
      </c>
      <c r="B20" s="6">
        <v>-7.8504622934188746E-17</v>
      </c>
      <c r="C20" s="6">
        <v>0.81649658092772626</v>
      </c>
      <c r="D20" s="6">
        <v>-9.6148134319178166E-17</v>
      </c>
      <c r="E20" s="6">
        <v>1</v>
      </c>
      <c r="F20" s="6">
        <v>-3.5131012427597854</v>
      </c>
      <c r="G20" s="6">
        <v>3.5131012427597854</v>
      </c>
      <c r="H20" s="6">
        <v>-3.5131012427597854</v>
      </c>
      <c r="I20" s="6">
        <v>3.5131012427597854</v>
      </c>
    </row>
    <row r="21" spans="1:9" x14ac:dyDescent="0.2">
      <c r="A21" s="6">
        <v>6</v>
      </c>
      <c r="B21" s="6">
        <v>-1.0000000000000002</v>
      </c>
      <c r="C21" s="6">
        <v>0.81649658092772637</v>
      </c>
      <c r="D21" s="6">
        <v>-1.2247448713915887</v>
      </c>
      <c r="E21" s="6">
        <v>0.34534632929202302</v>
      </c>
      <c r="F21" s="6">
        <v>-4.5131012427597863</v>
      </c>
      <c r="G21" s="6">
        <v>2.5131012427597854</v>
      </c>
      <c r="H21" s="6">
        <v>-4.5131012427597863</v>
      </c>
      <c r="I21" s="6">
        <v>2.5131012427597854</v>
      </c>
    </row>
    <row r="22" spans="1:9" x14ac:dyDescent="0.2">
      <c r="A22" s="6" t="s">
        <v>5</v>
      </c>
      <c r="B22" s="6">
        <v>3.1401849173675498E-16</v>
      </c>
      <c r="C22" s="6">
        <v>0.81649658092772615</v>
      </c>
      <c r="D22" s="6">
        <v>3.8459253727671271E-16</v>
      </c>
      <c r="E22" s="6">
        <v>1</v>
      </c>
      <c r="F22" s="6">
        <v>-3.5131012427597845</v>
      </c>
      <c r="G22" s="6">
        <v>3.5131012427597854</v>
      </c>
      <c r="H22" s="6">
        <v>-3.5131012427597845</v>
      </c>
      <c r="I22" s="6">
        <v>3.5131012427597854</v>
      </c>
    </row>
    <row r="23" spans="1:9" ht="16" thickBot="1" x14ac:dyDescent="0.25">
      <c r="A23" s="111">
        <v>0.75</v>
      </c>
      <c r="B23" s="111">
        <v>-1</v>
      </c>
      <c r="C23" s="111">
        <v>0.81649658092772615</v>
      </c>
      <c r="D23" s="111">
        <v>-1.2247448713915889</v>
      </c>
      <c r="E23" s="111">
        <v>0.3453463292920228</v>
      </c>
      <c r="F23" s="111">
        <v>-4.5131012427597845</v>
      </c>
      <c r="G23" s="111">
        <v>2.513101242759785</v>
      </c>
      <c r="H23" s="111">
        <v>-4.5131012427597845</v>
      </c>
      <c r="I23" s="111">
        <v>2.513101242759785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ABF34-12FC-6E43-8054-FB0A27EBBEC0}">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0.82999330653258219</v>
      </c>
    </row>
    <row r="5" spans="1:9" x14ac:dyDescent="0.2">
      <c r="A5" s="6" t="s">
        <v>63</v>
      </c>
      <c r="B5" s="6">
        <v>0.68888888888888888</v>
      </c>
    </row>
    <row r="6" spans="1:9" x14ac:dyDescent="0.2">
      <c r="A6" s="6" t="s">
        <v>64</v>
      </c>
      <c r="B6" s="6">
        <v>-0.24444444444444446</v>
      </c>
    </row>
    <row r="7" spans="1:9" x14ac:dyDescent="0.2">
      <c r="A7" s="6" t="s">
        <v>65</v>
      </c>
      <c r="B7" s="6">
        <v>3.0550504633038931</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41.333333333333336</v>
      </c>
      <c r="D12" s="6">
        <v>6.8888888888888893</v>
      </c>
      <c r="E12" s="6">
        <v>0.73809523809523825</v>
      </c>
      <c r="F12" s="6">
        <v>0.6730754458161865</v>
      </c>
    </row>
    <row r="13" spans="1:9" x14ac:dyDescent="0.2">
      <c r="A13" s="6" t="s">
        <v>69</v>
      </c>
      <c r="B13" s="6">
        <v>2</v>
      </c>
      <c r="C13" s="6">
        <v>18.666666666666664</v>
      </c>
      <c r="D13" s="6">
        <v>9.3333333333333321</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7.9999999999999991</v>
      </c>
      <c r="C17" s="6">
        <v>2.6943012562182536</v>
      </c>
      <c r="D17" s="6">
        <v>2.9692299558323607</v>
      </c>
      <c r="E17" s="6">
        <v>9.7174247364065547E-2</v>
      </c>
      <c r="F17" s="6">
        <v>-3.5926426548348784</v>
      </c>
      <c r="G17" s="6">
        <v>19.592642654834876</v>
      </c>
      <c r="H17" s="6">
        <v>-3.5926426548348784</v>
      </c>
      <c r="I17" s="6">
        <v>19.592642654834876</v>
      </c>
    </row>
    <row r="18" spans="1:9" x14ac:dyDescent="0.2">
      <c r="A18" s="6">
        <v>500</v>
      </c>
      <c r="B18" s="6">
        <v>-0.66666666666666574</v>
      </c>
      <c r="C18" s="6">
        <v>2.4944382578492945</v>
      </c>
      <c r="D18" s="6">
        <v>-0.26726124191242401</v>
      </c>
      <c r="E18" s="6">
        <v>0.81430466182294858</v>
      </c>
      <c r="F18" s="6">
        <v>-11.399368245993429</v>
      </c>
      <c r="G18" s="6">
        <v>10.066034912660097</v>
      </c>
      <c r="H18" s="6">
        <v>-11.399368245993429</v>
      </c>
      <c r="I18" s="6">
        <v>10.066034912660097</v>
      </c>
    </row>
    <row r="19" spans="1:9" x14ac:dyDescent="0.2">
      <c r="A19" s="6">
        <v>1000</v>
      </c>
      <c r="B19" s="6">
        <v>-1.3333333333333335</v>
      </c>
      <c r="C19" s="6">
        <v>2.4944382578492936</v>
      </c>
      <c r="D19" s="6">
        <v>-0.53452248382484902</v>
      </c>
      <c r="E19" s="6">
        <v>0.64644660940672605</v>
      </c>
      <c r="F19" s="6">
        <v>-12.066034912660093</v>
      </c>
      <c r="G19" s="6">
        <v>9.3993682459934256</v>
      </c>
      <c r="H19" s="6">
        <v>-12.066034912660093</v>
      </c>
      <c r="I19" s="6">
        <v>9.3993682459934256</v>
      </c>
    </row>
    <row r="20" spans="1:9" x14ac:dyDescent="0.2">
      <c r="A20" s="6">
        <v>3</v>
      </c>
      <c r="B20" s="6">
        <v>-3</v>
      </c>
      <c r="C20" s="6">
        <v>2.4944382578492941</v>
      </c>
      <c r="D20" s="6">
        <v>-1.2026755886059097</v>
      </c>
      <c r="E20" s="6">
        <v>0.35216582432617494</v>
      </c>
      <c r="F20" s="6">
        <v>-13.732701579326761</v>
      </c>
      <c r="G20" s="6">
        <v>7.7327015793267613</v>
      </c>
      <c r="H20" s="6">
        <v>-13.732701579326761</v>
      </c>
      <c r="I20" s="6">
        <v>7.7327015793267613</v>
      </c>
    </row>
    <row r="21" spans="1:9" x14ac:dyDescent="0.2">
      <c r="A21" s="6">
        <v>6</v>
      </c>
      <c r="B21" s="6">
        <v>-4.9999999999999991</v>
      </c>
      <c r="C21" s="6">
        <v>2.4944382578492945</v>
      </c>
      <c r="D21" s="6">
        <v>-2.0044593143431824</v>
      </c>
      <c r="E21" s="6">
        <v>0.18289793394573517</v>
      </c>
      <c r="F21" s="6">
        <v>-15.732701579326761</v>
      </c>
      <c r="G21" s="6">
        <v>5.7327015793267639</v>
      </c>
      <c r="H21" s="6">
        <v>-15.732701579326761</v>
      </c>
      <c r="I21" s="6">
        <v>5.7327015793267639</v>
      </c>
    </row>
    <row r="22" spans="1:9" x14ac:dyDescent="0.2">
      <c r="A22" s="6" t="s">
        <v>5</v>
      </c>
      <c r="B22" s="6">
        <v>0.66666666666666852</v>
      </c>
      <c r="C22" s="6">
        <v>2.4944382578492936</v>
      </c>
      <c r="D22" s="6">
        <v>0.26726124191242517</v>
      </c>
      <c r="E22" s="6">
        <v>0.81430466182294736</v>
      </c>
      <c r="F22" s="6">
        <v>-10.066034912660092</v>
      </c>
      <c r="G22" s="6">
        <v>11.399368245993427</v>
      </c>
      <c r="H22" s="6">
        <v>-10.066034912660092</v>
      </c>
      <c r="I22" s="6">
        <v>11.399368245993427</v>
      </c>
    </row>
    <row r="23" spans="1:9" ht="16" thickBot="1" x14ac:dyDescent="0.25">
      <c r="A23" s="111">
        <v>0.75</v>
      </c>
      <c r="B23" s="111">
        <v>0.33333333333333448</v>
      </c>
      <c r="C23" s="111">
        <v>2.4944382578492936</v>
      </c>
      <c r="D23" s="111">
        <v>0.1336306209562127</v>
      </c>
      <c r="E23" s="111">
        <v>0.90592791316164023</v>
      </c>
      <c r="F23" s="111">
        <v>-10.399368245993426</v>
      </c>
      <c r="G23" s="111">
        <v>11.066034912660093</v>
      </c>
      <c r="H23" s="111">
        <v>-10.399368245993426</v>
      </c>
      <c r="I23" s="111">
        <v>11.066034912660093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D5A0-719C-9740-BCA2-7198142EF5CA}">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0.99442892601175314</v>
      </c>
    </row>
    <row r="5" spans="1:9" x14ac:dyDescent="0.2">
      <c r="A5" s="6" t="s">
        <v>63</v>
      </c>
      <c r="B5" s="6">
        <v>0.98888888888888882</v>
      </c>
    </row>
    <row r="6" spans="1:9" x14ac:dyDescent="0.2">
      <c r="A6" s="6" t="s">
        <v>64</v>
      </c>
      <c r="B6" s="6">
        <v>0.95555555555555527</v>
      </c>
    </row>
    <row r="7" spans="1:9" x14ac:dyDescent="0.2">
      <c r="A7" s="6" t="s">
        <v>65</v>
      </c>
      <c r="B7" s="6">
        <v>0.57735026918962629</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59.333333333333329</v>
      </c>
      <c r="D12" s="6">
        <v>9.8888888888888875</v>
      </c>
      <c r="E12" s="6">
        <v>29.666666666666611</v>
      </c>
      <c r="F12" s="6">
        <v>3.296433470507551E-2</v>
      </c>
    </row>
    <row r="13" spans="1:9" x14ac:dyDescent="0.2">
      <c r="A13" s="6" t="s">
        <v>69</v>
      </c>
      <c r="B13" s="6">
        <v>2</v>
      </c>
      <c r="C13" s="6">
        <v>0.66666666666666785</v>
      </c>
      <c r="D13" s="6">
        <v>0.33333333333333393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9.3333333333333339</v>
      </c>
      <c r="C17" s="6">
        <v>0.50917507721731603</v>
      </c>
      <c r="D17" s="6">
        <v>18.330302779823345</v>
      </c>
      <c r="E17" s="6">
        <v>2.9629694757138158E-3</v>
      </c>
      <c r="F17" s="6">
        <v>7.1425297974238546</v>
      </c>
      <c r="G17" s="6">
        <v>11.524136869242813</v>
      </c>
      <c r="H17" s="6">
        <v>7.1425297974238546</v>
      </c>
      <c r="I17" s="6">
        <v>11.524136869242813</v>
      </c>
    </row>
    <row r="18" spans="1:9" x14ac:dyDescent="0.2">
      <c r="A18" s="6">
        <v>500</v>
      </c>
      <c r="B18" s="6">
        <v>-3.3333333333333344</v>
      </c>
      <c r="C18" s="6">
        <v>0.47140452079103218</v>
      </c>
      <c r="D18" s="6">
        <v>-7.0710678118654702</v>
      </c>
      <c r="E18" s="6">
        <v>1.9419324309079868E-2</v>
      </c>
      <c r="F18" s="6">
        <v>-5.3616232815311067</v>
      </c>
      <c r="G18" s="6">
        <v>-1.3050433851355621</v>
      </c>
      <c r="H18" s="6">
        <v>-5.3616232815311067</v>
      </c>
      <c r="I18" s="6">
        <v>-1.3050433851355621</v>
      </c>
    </row>
    <row r="19" spans="1:9" x14ac:dyDescent="0.2">
      <c r="A19" s="6">
        <v>1000</v>
      </c>
      <c r="B19" s="6">
        <v>-5.6666666666666661</v>
      </c>
      <c r="C19" s="6">
        <v>0.47140452079103207</v>
      </c>
      <c r="D19" s="6">
        <v>-12.020815280171297</v>
      </c>
      <c r="E19" s="6">
        <v>6.8493956771238148E-3</v>
      </c>
      <c r="F19" s="6">
        <v>-7.6949566148644379</v>
      </c>
      <c r="G19" s="6">
        <v>-3.6383767184688942</v>
      </c>
      <c r="H19" s="6">
        <v>-7.6949566148644379</v>
      </c>
      <c r="I19" s="6">
        <v>-3.6383767184688942</v>
      </c>
    </row>
    <row r="20" spans="1:9" x14ac:dyDescent="0.2">
      <c r="A20" s="6">
        <v>3</v>
      </c>
      <c r="B20" s="6">
        <v>-1.3333333333333339</v>
      </c>
      <c r="C20" s="6">
        <v>0.47140452079103207</v>
      </c>
      <c r="D20" s="6">
        <v>-2.828427124746189</v>
      </c>
      <c r="E20" s="6">
        <v>0.10557280900008426</v>
      </c>
      <c r="F20" s="6">
        <v>-3.3616232815311058</v>
      </c>
      <c r="G20" s="6">
        <v>0.69495661486443794</v>
      </c>
      <c r="H20" s="6">
        <v>-3.3616232815311058</v>
      </c>
      <c r="I20" s="6">
        <v>0.69495661486443794</v>
      </c>
    </row>
    <row r="21" spans="1:9" x14ac:dyDescent="0.2">
      <c r="A21" s="6">
        <v>6</v>
      </c>
      <c r="B21" s="6">
        <v>-2.6666666666666679</v>
      </c>
      <c r="C21" s="6">
        <v>0.47140452079103218</v>
      </c>
      <c r="D21" s="6">
        <v>-5.656854249492377</v>
      </c>
      <c r="E21" s="6">
        <v>2.9857499854668134E-2</v>
      </c>
      <c r="F21" s="6">
        <v>-4.6949566148644397</v>
      </c>
      <c r="G21" s="6">
        <v>-0.63837671846889554</v>
      </c>
      <c r="H21" s="6">
        <v>-4.6949566148644397</v>
      </c>
      <c r="I21" s="6">
        <v>-0.63837671846889554</v>
      </c>
    </row>
    <row r="22" spans="1:9" x14ac:dyDescent="0.2">
      <c r="A22" s="6" t="s">
        <v>5</v>
      </c>
      <c r="B22" s="6">
        <v>-9.4697566178427313E-17</v>
      </c>
      <c r="C22" s="6">
        <v>0.47140452079103207</v>
      </c>
      <c r="D22" s="6">
        <v>-2.0088387361988325E-16</v>
      </c>
      <c r="E22" s="6">
        <v>1</v>
      </c>
      <c r="F22" s="6">
        <v>-2.0282899481977719</v>
      </c>
      <c r="G22" s="6">
        <v>2.0282899481977719</v>
      </c>
      <c r="H22" s="6">
        <v>-2.0282899481977719</v>
      </c>
      <c r="I22" s="6">
        <v>2.0282899481977719</v>
      </c>
    </row>
    <row r="23" spans="1:9" ht="16" thickBot="1" x14ac:dyDescent="0.25">
      <c r="A23" s="111">
        <v>0.75</v>
      </c>
      <c r="B23" s="111">
        <v>-2.4173154764631413E-16</v>
      </c>
      <c r="C23" s="111">
        <v>0.47140452079103207</v>
      </c>
      <c r="D23" s="111">
        <v>-5.127900497022828E-16</v>
      </c>
      <c r="E23" s="111">
        <v>1</v>
      </c>
      <c r="F23" s="111">
        <v>-2.0282899481977723</v>
      </c>
      <c r="G23" s="111">
        <v>2.0282899481977714</v>
      </c>
      <c r="H23" s="111">
        <v>-2.0282899481977723</v>
      </c>
      <c r="I23" s="111">
        <v>2.0282899481977714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A983-616B-554A-BAA5-8DC0E93435D1}">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0.5773502691896254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29.666666666666703</v>
      </c>
      <c r="F12" s="6">
        <v>3.2964334705075406E-2</v>
      </c>
    </row>
    <row r="13" spans="1:9" x14ac:dyDescent="0.2">
      <c r="A13" s="6" t="s">
        <v>69</v>
      </c>
      <c r="B13" s="6">
        <v>2</v>
      </c>
      <c r="C13" s="6">
        <v>0.66666666666666585</v>
      </c>
      <c r="D13" s="6">
        <v>0.33333333333333293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8.3333333333333339</v>
      </c>
      <c r="C17" s="6">
        <v>0.50917507721731525</v>
      </c>
      <c r="D17" s="6">
        <v>16.366341767699438</v>
      </c>
      <c r="E17" s="6">
        <v>3.7125559083703427E-3</v>
      </c>
      <c r="F17" s="6">
        <v>6.1425297974238582</v>
      </c>
      <c r="G17" s="6">
        <v>10.52413686924281</v>
      </c>
      <c r="H17" s="6">
        <v>6.1425297974238582</v>
      </c>
      <c r="I17" s="6">
        <v>10.52413686924281</v>
      </c>
    </row>
    <row r="18" spans="1:9" x14ac:dyDescent="0.2">
      <c r="A18" s="6">
        <v>500</v>
      </c>
      <c r="B18" s="6">
        <v>-3.0000000000000009</v>
      </c>
      <c r="C18" s="6">
        <v>0.47140452079103146</v>
      </c>
      <c r="D18" s="6">
        <v>-6.3639610306789329</v>
      </c>
      <c r="E18" s="6">
        <v>2.3812939816047193E-2</v>
      </c>
      <c r="F18" s="6">
        <v>-5.0282899481977701</v>
      </c>
      <c r="G18" s="6">
        <v>-0.97171005180223169</v>
      </c>
      <c r="H18" s="6">
        <v>-5.0282899481977701</v>
      </c>
      <c r="I18" s="6">
        <v>-0.97171005180223169</v>
      </c>
    </row>
    <row r="19" spans="1:9" x14ac:dyDescent="0.2">
      <c r="A19" s="6">
        <v>1000</v>
      </c>
      <c r="B19" s="6">
        <v>-6</v>
      </c>
      <c r="C19" s="6">
        <v>0.47140452079103135</v>
      </c>
      <c r="D19" s="6">
        <v>-12.727922061357864</v>
      </c>
      <c r="E19" s="6">
        <v>6.1162653263810932E-3</v>
      </c>
      <c r="F19" s="6">
        <v>-8.0282899481977683</v>
      </c>
      <c r="G19" s="6">
        <v>-3.9717100518022312</v>
      </c>
      <c r="H19" s="6">
        <v>-8.0282899481977683</v>
      </c>
      <c r="I19" s="6">
        <v>-3.9717100518022312</v>
      </c>
    </row>
    <row r="20" spans="1:9" x14ac:dyDescent="0.2">
      <c r="A20" s="6">
        <v>3</v>
      </c>
      <c r="B20" s="6">
        <v>-0.33333333333333354</v>
      </c>
      <c r="C20" s="6">
        <v>0.4714045207910314</v>
      </c>
      <c r="D20" s="6">
        <v>-0.70710678118654835</v>
      </c>
      <c r="E20" s="6">
        <v>0.55278640450004157</v>
      </c>
      <c r="F20" s="6">
        <v>-2.3616232815311027</v>
      </c>
      <c r="G20" s="6">
        <v>1.6949566148644357</v>
      </c>
      <c r="H20" s="6">
        <v>-2.3616232815311027</v>
      </c>
      <c r="I20" s="6">
        <v>1.6949566148644357</v>
      </c>
    </row>
    <row r="21" spans="1:9" x14ac:dyDescent="0.2">
      <c r="A21" s="6">
        <v>6</v>
      </c>
      <c r="B21" s="6">
        <v>-1.666666666666667</v>
      </c>
      <c r="C21" s="6">
        <v>0.47140452079103146</v>
      </c>
      <c r="D21" s="6">
        <v>-3.53553390593274</v>
      </c>
      <c r="E21" s="6">
        <v>7.1523309114740585E-2</v>
      </c>
      <c r="F21" s="6">
        <v>-3.6949566148644362</v>
      </c>
      <c r="G21" s="6">
        <v>0.36162328153110224</v>
      </c>
      <c r="H21" s="6">
        <v>-3.6949566148644362</v>
      </c>
      <c r="I21" s="6">
        <v>0.36162328153110224</v>
      </c>
    </row>
    <row r="22" spans="1:9" x14ac:dyDescent="0.2">
      <c r="A22" s="6" t="s">
        <v>5</v>
      </c>
      <c r="B22" s="6">
        <v>0.66666666666666663</v>
      </c>
      <c r="C22" s="6">
        <v>0.47140452079103135</v>
      </c>
      <c r="D22" s="6">
        <v>1.414213562373096</v>
      </c>
      <c r="E22" s="6">
        <v>0.29289321881345221</v>
      </c>
      <c r="F22" s="6">
        <v>-1.3616232815311022</v>
      </c>
      <c r="G22" s="6">
        <v>2.6949566148644353</v>
      </c>
      <c r="H22" s="6">
        <v>-1.3616232815311022</v>
      </c>
      <c r="I22" s="6">
        <v>2.6949566148644353</v>
      </c>
    </row>
    <row r="23" spans="1:9" ht="16" thickBot="1" x14ac:dyDescent="0.25">
      <c r="A23" s="111">
        <v>0.75</v>
      </c>
      <c r="B23" s="111">
        <v>0.33333333333333331</v>
      </c>
      <c r="C23" s="111">
        <v>0.47140452079103135</v>
      </c>
      <c r="D23" s="111">
        <v>0.70710678118654802</v>
      </c>
      <c r="E23" s="111">
        <v>0.55278640450004168</v>
      </c>
      <c r="F23" s="111">
        <v>-1.6949566148644355</v>
      </c>
      <c r="G23" s="111">
        <v>2.3616232815311022</v>
      </c>
      <c r="H23" s="111">
        <v>-1.6949566148644355</v>
      </c>
      <c r="I23" s="111">
        <v>2.3616232815311022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75AE-ADA1-B548-BCE4-5D582D301030}">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0.98319208025017502</v>
      </c>
    </row>
    <row r="5" spans="1:9" x14ac:dyDescent="0.2">
      <c r="A5" s="6" t="s">
        <v>63</v>
      </c>
      <c r="B5" s="6">
        <v>0.96666666666666667</v>
      </c>
    </row>
    <row r="6" spans="1:9" x14ac:dyDescent="0.2">
      <c r="A6" s="6" t="s">
        <v>64</v>
      </c>
      <c r="B6" s="6">
        <v>0.8666666666666667</v>
      </c>
    </row>
    <row r="7" spans="1:9" x14ac:dyDescent="0.2">
      <c r="A7" s="6" t="s">
        <v>65</v>
      </c>
      <c r="B7" s="6">
        <v>0.99999999999999944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58</v>
      </c>
      <c r="D12" s="6">
        <v>9.6666666666666661</v>
      </c>
      <c r="E12" s="6">
        <v>9.6666666666666767</v>
      </c>
      <c r="F12" s="6">
        <v>9.6703703703703625E-2</v>
      </c>
    </row>
    <row r="13" spans="1:9" x14ac:dyDescent="0.2">
      <c r="A13" s="6" t="s">
        <v>69</v>
      </c>
      <c r="B13" s="6">
        <v>2</v>
      </c>
      <c r="C13" s="6">
        <v>1.9999999999999978</v>
      </c>
      <c r="D13" s="6">
        <v>0.99999999999999889</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5.3333333333333321</v>
      </c>
      <c r="C17" s="6">
        <v>0.88191710368819631</v>
      </c>
      <c r="D17" s="6">
        <v>6.0474315681476378</v>
      </c>
      <c r="E17" s="6">
        <v>2.6271008879704669E-2</v>
      </c>
      <c r="F17" s="6">
        <v>1.5387502997365736</v>
      </c>
      <c r="G17" s="6">
        <v>9.1279163669300907</v>
      </c>
      <c r="H17" s="6">
        <v>1.5387502997365736</v>
      </c>
      <c r="I17" s="6">
        <v>9.1279163669300907</v>
      </c>
    </row>
    <row r="18" spans="1:9" x14ac:dyDescent="0.2">
      <c r="A18" s="6">
        <v>500</v>
      </c>
      <c r="B18" s="6">
        <v>1.0000000000000004</v>
      </c>
      <c r="C18" s="6">
        <v>0.8164965809277257</v>
      </c>
      <c r="D18" s="6">
        <v>1.2247448713915901</v>
      </c>
      <c r="E18" s="6">
        <v>0.34534632929202247</v>
      </c>
      <c r="F18" s="6">
        <v>-2.5131012427597823</v>
      </c>
      <c r="G18" s="6">
        <v>4.5131012427597827</v>
      </c>
      <c r="H18" s="6">
        <v>-2.5131012427597823</v>
      </c>
      <c r="I18" s="6">
        <v>4.5131012427597827</v>
      </c>
    </row>
    <row r="19" spans="1:9" x14ac:dyDescent="0.2">
      <c r="A19" s="6">
        <v>1000</v>
      </c>
      <c r="B19" s="6">
        <v>3.1401849173675498E-16</v>
      </c>
      <c r="C19" s="6">
        <v>0.81649658092772548</v>
      </c>
      <c r="D19" s="6">
        <v>3.8459253727671301E-16</v>
      </c>
      <c r="E19" s="6">
        <v>1</v>
      </c>
      <c r="F19" s="6">
        <v>-3.5131012427597814</v>
      </c>
      <c r="G19" s="6">
        <v>3.5131012427597823</v>
      </c>
      <c r="H19" s="6">
        <v>-3.5131012427597814</v>
      </c>
      <c r="I19" s="6">
        <v>3.5131012427597823</v>
      </c>
    </row>
    <row r="20" spans="1:9" x14ac:dyDescent="0.2">
      <c r="A20" s="6">
        <v>3</v>
      </c>
      <c r="B20" s="6">
        <v>-2.9999999999999996</v>
      </c>
      <c r="C20" s="6">
        <v>0.81649658092772548</v>
      </c>
      <c r="D20" s="6">
        <v>-3.674234614174769</v>
      </c>
      <c r="E20" s="6">
        <v>6.6743474742617215E-2</v>
      </c>
      <c r="F20" s="6">
        <v>-6.513101242759781</v>
      </c>
      <c r="G20" s="6">
        <v>0.51310124275978231</v>
      </c>
      <c r="H20" s="6">
        <v>-6.513101242759781</v>
      </c>
      <c r="I20" s="6">
        <v>0.51310124275978231</v>
      </c>
    </row>
    <row r="21" spans="1:9" x14ac:dyDescent="0.2">
      <c r="A21" s="6">
        <v>6</v>
      </c>
      <c r="B21" s="6">
        <v>-4.9999999999999973</v>
      </c>
      <c r="C21" s="6">
        <v>0.8164965809277257</v>
      </c>
      <c r="D21" s="6">
        <v>-6.1237243569579443</v>
      </c>
      <c r="E21" s="6">
        <v>2.5645296307553654E-2</v>
      </c>
      <c r="F21" s="6">
        <v>-8.513101242759781</v>
      </c>
      <c r="G21" s="6">
        <v>-1.4868987572402146</v>
      </c>
      <c r="H21" s="6">
        <v>-8.513101242759781</v>
      </c>
      <c r="I21" s="6">
        <v>-1.4868987572402146</v>
      </c>
    </row>
    <row r="22" spans="1:9" x14ac:dyDescent="0.2">
      <c r="A22" s="6" t="s">
        <v>5</v>
      </c>
      <c r="B22" s="6">
        <v>3</v>
      </c>
      <c r="C22" s="6">
        <v>0.81649658092772548</v>
      </c>
      <c r="D22" s="6">
        <v>3.6742346141747695</v>
      </c>
      <c r="E22" s="6">
        <v>6.6743474742617215E-2</v>
      </c>
      <c r="F22" s="6">
        <v>-0.51310124275978186</v>
      </c>
      <c r="G22" s="6">
        <v>6.5131012427597819</v>
      </c>
      <c r="H22" s="6">
        <v>-0.51310124275978186</v>
      </c>
      <c r="I22" s="6">
        <v>6.5131012427597819</v>
      </c>
    </row>
    <row r="23" spans="1:9" ht="16" thickBot="1" x14ac:dyDescent="0.25">
      <c r="A23" s="111">
        <v>0.75</v>
      </c>
      <c r="B23" s="111">
        <v>3</v>
      </c>
      <c r="C23" s="111">
        <v>0.81649658092772548</v>
      </c>
      <c r="D23" s="111">
        <v>3.6742346141747695</v>
      </c>
      <c r="E23" s="111">
        <v>6.6743474742617215E-2</v>
      </c>
      <c r="F23" s="111">
        <v>-0.51310124275978186</v>
      </c>
      <c r="G23" s="111">
        <v>6.5131012427597819</v>
      </c>
      <c r="H23" s="111">
        <v>-0.51310124275978186</v>
      </c>
      <c r="I23" s="111">
        <v>6.5131012427597819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BE02B-4DF3-6D49-9173-447366E09301}">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0.97752521990767871</v>
      </c>
    </row>
    <row r="5" spans="1:9" x14ac:dyDescent="0.2">
      <c r="A5" s="6" t="s">
        <v>63</v>
      </c>
      <c r="B5" s="6">
        <v>0.9555555555555556</v>
      </c>
    </row>
    <row r="6" spans="1:9" x14ac:dyDescent="0.2">
      <c r="A6" s="6" t="s">
        <v>64</v>
      </c>
      <c r="B6" s="6">
        <v>0.82222222222222241</v>
      </c>
    </row>
    <row r="7" spans="1:9" x14ac:dyDescent="0.2">
      <c r="A7" s="6" t="s">
        <v>65</v>
      </c>
      <c r="B7" s="6">
        <v>1.1547005383792515</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57.333333333333336</v>
      </c>
      <c r="D12" s="6">
        <v>9.5555555555555554</v>
      </c>
      <c r="E12" s="6">
        <v>7.166666666666667</v>
      </c>
      <c r="F12" s="6">
        <v>0.1274951989026063</v>
      </c>
    </row>
    <row r="13" spans="1:9" x14ac:dyDescent="0.2">
      <c r="A13" s="6" t="s">
        <v>69</v>
      </c>
      <c r="B13" s="6">
        <v>2</v>
      </c>
      <c r="C13" s="6">
        <v>2.6666666666666665</v>
      </c>
      <c r="D13" s="6">
        <v>1.3333333333333333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8.6666666666666661</v>
      </c>
      <c r="C17" s="6">
        <v>1.0183501544346312</v>
      </c>
      <c r="D17" s="6">
        <v>8.5104977192037019</v>
      </c>
      <c r="E17" s="6">
        <v>1.3527193051745335E-2</v>
      </c>
      <c r="F17" s="6">
        <v>4.2850595948477119</v>
      </c>
      <c r="G17" s="6">
        <v>13.048273738485619</v>
      </c>
      <c r="H17" s="6">
        <v>4.2850595948477119</v>
      </c>
      <c r="I17" s="6">
        <v>13.048273738485619</v>
      </c>
    </row>
    <row r="18" spans="1:9" x14ac:dyDescent="0.2">
      <c r="A18" s="6">
        <v>500</v>
      </c>
      <c r="B18" s="6">
        <v>-3</v>
      </c>
      <c r="C18" s="6">
        <v>0.94280904158206347</v>
      </c>
      <c r="D18" s="6">
        <v>-3.1819805153394634</v>
      </c>
      <c r="E18" s="6">
        <v>8.6188451379742959E-2</v>
      </c>
      <c r="F18" s="6">
        <v>-7.0565798963955411</v>
      </c>
      <c r="G18" s="6">
        <v>1.0565798963955411</v>
      </c>
      <c r="H18" s="6">
        <v>-7.0565798963955411</v>
      </c>
      <c r="I18" s="6">
        <v>1.0565798963955411</v>
      </c>
    </row>
    <row r="19" spans="1:9" x14ac:dyDescent="0.2">
      <c r="A19" s="6">
        <v>1000</v>
      </c>
      <c r="B19" s="6">
        <v>-6</v>
      </c>
      <c r="C19" s="6">
        <v>0.94280904158206325</v>
      </c>
      <c r="D19" s="6">
        <v>-6.3639610306789285</v>
      </c>
      <c r="E19" s="6">
        <v>2.3812939816047225E-2</v>
      </c>
      <c r="F19" s="6">
        <v>-10.05657989639554</v>
      </c>
      <c r="G19" s="6">
        <v>-1.9434201036044598</v>
      </c>
      <c r="H19" s="6">
        <v>-10.05657989639554</v>
      </c>
      <c r="I19" s="6">
        <v>-1.9434201036044598</v>
      </c>
    </row>
    <row r="20" spans="1:9" x14ac:dyDescent="0.2">
      <c r="A20" s="6">
        <v>3</v>
      </c>
      <c r="B20" s="6">
        <v>-0.66666666666666663</v>
      </c>
      <c r="C20" s="6">
        <v>0.94280904158206336</v>
      </c>
      <c r="D20" s="6">
        <v>-0.70710678118654746</v>
      </c>
      <c r="E20" s="6">
        <v>0.55278640450004213</v>
      </c>
      <c r="F20" s="6">
        <v>-4.7232465630622071</v>
      </c>
      <c r="G20" s="6">
        <v>3.3899132297288737</v>
      </c>
      <c r="H20" s="6">
        <v>-4.7232465630622071</v>
      </c>
      <c r="I20" s="6">
        <v>3.3899132297288737</v>
      </c>
    </row>
    <row r="21" spans="1:9" x14ac:dyDescent="0.2">
      <c r="A21" s="6">
        <v>6</v>
      </c>
      <c r="B21" s="6">
        <v>-1.333333333333333</v>
      </c>
      <c r="C21" s="6">
        <v>0.94280904158206347</v>
      </c>
      <c r="D21" s="6">
        <v>-1.4142135623730945</v>
      </c>
      <c r="E21" s="6">
        <v>0.29289321881345265</v>
      </c>
      <c r="F21" s="6">
        <v>-5.3899132297288741</v>
      </c>
      <c r="G21" s="6">
        <v>2.723246563062208</v>
      </c>
      <c r="H21" s="6">
        <v>-5.3899132297288741</v>
      </c>
      <c r="I21" s="6">
        <v>2.723246563062208</v>
      </c>
    </row>
    <row r="22" spans="1:9" x14ac:dyDescent="0.2">
      <c r="A22" s="6" t="s">
        <v>5</v>
      </c>
      <c r="B22" s="6">
        <v>0.33333333333333387</v>
      </c>
      <c r="C22" s="6">
        <v>0.94280904158206325</v>
      </c>
      <c r="D22" s="6">
        <v>0.3535533905932744</v>
      </c>
      <c r="E22" s="6">
        <v>0.75746437496366659</v>
      </c>
      <c r="F22" s="6">
        <v>-3.7232465630622062</v>
      </c>
      <c r="G22" s="6">
        <v>4.3899132297288741</v>
      </c>
      <c r="H22" s="6">
        <v>-3.7232465630622062</v>
      </c>
      <c r="I22" s="6">
        <v>4.3899132297288741</v>
      </c>
    </row>
    <row r="23" spans="1:9" ht="16" thickBot="1" x14ac:dyDescent="0.25">
      <c r="A23" s="111">
        <v>0.75</v>
      </c>
      <c r="B23" s="111">
        <v>-0.33333333333333298</v>
      </c>
      <c r="C23" s="111">
        <v>0.94280904158206325</v>
      </c>
      <c r="D23" s="111">
        <v>-0.35355339059327345</v>
      </c>
      <c r="E23" s="111">
        <v>0.75746437496366692</v>
      </c>
      <c r="F23" s="111">
        <v>-4.3899132297288732</v>
      </c>
      <c r="G23" s="111">
        <v>3.7232465630622071</v>
      </c>
      <c r="H23" s="111">
        <v>-4.3899132297288732</v>
      </c>
      <c r="I23" s="111">
        <v>3.7232465630622071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437F8-0E29-8F47-88B8-FBE35CC9643D}">
  <dimension ref="A1:I23"/>
  <sheetViews>
    <sheetView workbookViewId="0">
      <selection activeCell="G38" sqref="G38"/>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0.57735026918962584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29.666666666666661</v>
      </c>
      <c r="F12" s="6">
        <v>3.2964334705075454E-2</v>
      </c>
    </row>
    <row r="13" spans="1:9" x14ac:dyDescent="0.2">
      <c r="A13" s="6" t="s">
        <v>69</v>
      </c>
      <c r="B13" s="6">
        <v>2</v>
      </c>
      <c r="C13" s="6">
        <v>0.66666666666666685</v>
      </c>
      <c r="D13" s="6">
        <v>0.33333333333333343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7.3333333333333339</v>
      </c>
      <c r="C17" s="6">
        <v>0.5091750772173157</v>
      </c>
      <c r="D17" s="6">
        <v>14.402380755575495</v>
      </c>
      <c r="E17" s="6">
        <v>4.7863522647651965E-3</v>
      </c>
      <c r="F17" s="6">
        <v>5.1425297974238564</v>
      </c>
      <c r="G17" s="6">
        <v>9.5241368692428114</v>
      </c>
      <c r="H17" s="6">
        <v>5.1425297974238564</v>
      </c>
      <c r="I17" s="6">
        <v>9.5241368692428114</v>
      </c>
    </row>
    <row r="18" spans="1:9" x14ac:dyDescent="0.2">
      <c r="A18" s="6">
        <v>500</v>
      </c>
      <c r="B18" s="6">
        <v>-3.0000000000000004</v>
      </c>
      <c r="C18" s="6">
        <v>0.47140452079103184</v>
      </c>
      <c r="D18" s="6">
        <v>-6.3639610306789267</v>
      </c>
      <c r="E18" s="6">
        <v>2.3812939816047235E-2</v>
      </c>
      <c r="F18" s="6">
        <v>-5.0282899481977719</v>
      </c>
      <c r="G18" s="6">
        <v>-0.97171005180222947</v>
      </c>
      <c r="H18" s="6">
        <v>-5.0282899481977719</v>
      </c>
      <c r="I18" s="6">
        <v>-0.97171005180222947</v>
      </c>
    </row>
    <row r="19" spans="1:9" x14ac:dyDescent="0.2">
      <c r="A19" s="6">
        <v>1000</v>
      </c>
      <c r="B19" s="6">
        <v>-6</v>
      </c>
      <c r="C19" s="6">
        <v>0.47140452079103168</v>
      </c>
      <c r="D19" s="6">
        <v>-12.727922061357855</v>
      </c>
      <c r="E19" s="6">
        <v>6.1162653263811028E-3</v>
      </c>
      <c r="F19" s="6">
        <v>-8.0282899481977701</v>
      </c>
      <c r="G19" s="6">
        <v>-3.9717100518022299</v>
      </c>
      <c r="H19" s="6">
        <v>-8.0282899481977701</v>
      </c>
      <c r="I19" s="6">
        <v>-3.9717100518022299</v>
      </c>
    </row>
    <row r="20" spans="1:9" x14ac:dyDescent="0.2">
      <c r="A20" s="6">
        <v>3</v>
      </c>
      <c r="B20" s="6">
        <v>-0.3333333333333337</v>
      </c>
      <c r="C20" s="6">
        <v>0.47140452079103173</v>
      </c>
      <c r="D20" s="6">
        <v>-0.70710678118654824</v>
      </c>
      <c r="E20" s="6">
        <v>0.55278640450004168</v>
      </c>
      <c r="F20" s="6">
        <v>-2.361623281531104</v>
      </c>
      <c r="G20" s="6">
        <v>1.6949566148644368</v>
      </c>
      <c r="H20" s="6">
        <v>-2.361623281531104</v>
      </c>
      <c r="I20" s="6">
        <v>1.6949566148644368</v>
      </c>
    </row>
    <row r="21" spans="1:9" x14ac:dyDescent="0.2">
      <c r="A21" s="6">
        <v>6</v>
      </c>
      <c r="B21" s="6">
        <v>-0.66666666666666707</v>
      </c>
      <c r="C21" s="6">
        <v>0.47140452079103184</v>
      </c>
      <c r="D21" s="6">
        <v>-1.4142135623730954</v>
      </c>
      <c r="E21" s="6">
        <v>0.29289321881345243</v>
      </c>
      <c r="F21" s="6">
        <v>-2.6949566148644379</v>
      </c>
      <c r="G21" s="6">
        <v>1.361623281531104</v>
      </c>
      <c r="H21" s="6">
        <v>-2.6949566148644379</v>
      </c>
      <c r="I21" s="6">
        <v>1.361623281531104</v>
      </c>
    </row>
    <row r="22" spans="1:9" x14ac:dyDescent="0.2">
      <c r="A22" s="6" t="s">
        <v>5</v>
      </c>
      <c r="B22" s="6">
        <v>1.666666666666667</v>
      </c>
      <c r="C22" s="6">
        <v>0.47140452079103168</v>
      </c>
      <c r="D22" s="6">
        <v>3.5355339059327382</v>
      </c>
      <c r="E22" s="6">
        <v>7.1523309114740696E-2</v>
      </c>
      <c r="F22" s="6">
        <v>-0.36162328153110312</v>
      </c>
      <c r="G22" s="6">
        <v>3.6949566148644371</v>
      </c>
      <c r="H22" s="6">
        <v>-0.36162328153110312</v>
      </c>
      <c r="I22" s="6">
        <v>3.6949566148644371</v>
      </c>
    </row>
    <row r="23" spans="1:9" ht="16" thickBot="1" x14ac:dyDescent="0.25">
      <c r="A23" s="111">
        <v>0.75</v>
      </c>
      <c r="B23" s="111">
        <v>1.3333333333333337</v>
      </c>
      <c r="C23" s="111">
        <v>0.47140452079103168</v>
      </c>
      <c r="D23" s="111">
        <v>2.8284271247461907</v>
      </c>
      <c r="E23" s="111">
        <v>0.10557280900008414</v>
      </c>
      <c r="F23" s="111">
        <v>-0.69495661486443638</v>
      </c>
      <c r="G23" s="111">
        <v>3.361623281531104</v>
      </c>
      <c r="H23" s="111">
        <v>-0.69495661486443638</v>
      </c>
      <c r="I23" s="111">
        <v>3.361623281531104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21C68-AA72-ED48-8FD7-5BE9EAE12086}">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0.56764621219754696</v>
      </c>
    </row>
    <row r="5" spans="1:9" x14ac:dyDescent="0.2">
      <c r="A5" s="6" t="s">
        <v>63</v>
      </c>
      <c r="B5" s="6">
        <v>0.32222222222222252</v>
      </c>
    </row>
    <row r="6" spans="1:9" x14ac:dyDescent="0.2">
      <c r="A6" s="6" t="s">
        <v>64</v>
      </c>
      <c r="B6" s="6">
        <v>-1.7111111111111099</v>
      </c>
    </row>
    <row r="7" spans="1:9" x14ac:dyDescent="0.2">
      <c r="A7" s="6" t="s">
        <v>65</v>
      </c>
      <c r="B7" s="6">
        <v>4.5092497528228934</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19.33333333333335</v>
      </c>
      <c r="D12" s="6">
        <v>3.222222222222225</v>
      </c>
      <c r="E12" s="6">
        <v>0.15846994535519146</v>
      </c>
      <c r="F12" s="6">
        <v>0.96654458161865553</v>
      </c>
    </row>
    <row r="13" spans="1:9" x14ac:dyDescent="0.2">
      <c r="A13" s="6" t="s">
        <v>69</v>
      </c>
      <c r="B13" s="6">
        <v>2</v>
      </c>
      <c r="C13" s="6">
        <v>40.66666666666665</v>
      </c>
      <c r="D13" s="6">
        <v>20.333333333333325</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7</v>
      </c>
      <c r="C17" s="6">
        <v>3.9767844818162845</v>
      </c>
      <c r="D17" s="6">
        <v>1.7602160821154047</v>
      </c>
      <c r="E17" s="6">
        <v>0.22043791664765844</v>
      </c>
      <c r="F17" s="6">
        <v>-10.110722606312144</v>
      </c>
      <c r="G17" s="6">
        <v>24.110722606312144</v>
      </c>
      <c r="H17" s="6">
        <v>-10.110722606312144</v>
      </c>
      <c r="I17" s="6">
        <v>24.110722606312144</v>
      </c>
    </row>
    <row r="18" spans="1:9" x14ac:dyDescent="0.2">
      <c r="A18" s="6">
        <v>500</v>
      </c>
      <c r="B18" s="6">
        <v>-0.33333333333333282</v>
      </c>
      <c r="C18" s="6">
        <v>3.6817870057290865</v>
      </c>
      <c r="D18" s="6">
        <v>-9.0535746042518406E-2</v>
      </c>
      <c r="E18" s="6">
        <v>0.93611234350000649</v>
      </c>
      <c r="F18" s="6">
        <v>-16.17478424388969</v>
      </c>
      <c r="G18" s="6">
        <v>15.508117577223025</v>
      </c>
      <c r="H18" s="6">
        <v>-16.17478424388969</v>
      </c>
      <c r="I18" s="6">
        <v>15.508117577223025</v>
      </c>
    </row>
    <row r="19" spans="1:9" x14ac:dyDescent="0.2">
      <c r="A19" s="6">
        <v>1000</v>
      </c>
      <c r="B19" s="6">
        <v>-1.6666666666666663</v>
      </c>
      <c r="C19" s="6">
        <v>3.6817870057290856</v>
      </c>
      <c r="D19" s="6">
        <v>-0.45267873021259269</v>
      </c>
      <c r="E19" s="6">
        <v>0.69514461957515361</v>
      </c>
      <c r="F19" s="6">
        <v>-17.508117577223022</v>
      </c>
      <c r="G19" s="6">
        <v>14.174784243889688</v>
      </c>
      <c r="H19" s="6">
        <v>-17.508117577223022</v>
      </c>
      <c r="I19" s="6">
        <v>14.174784243889688</v>
      </c>
    </row>
    <row r="20" spans="1:9" x14ac:dyDescent="0.2">
      <c r="A20" s="6">
        <v>3</v>
      </c>
      <c r="B20" s="6">
        <v>-1.0000000000000004</v>
      </c>
      <c r="C20" s="6">
        <v>3.681787005729086</v>
      </c>
      <c r="D20" s="6">
        <v>-0.27160723812755577</v>
      </c>
      <c r="E20" s="6">
        <v>0.81139161596142051</v>
      </c>
      <c r="F20" s="6">
        <v>-16.841450910556357</v>
      </c>
      <c r="G20" s="6">
        <v>14.841450910556356</v>
      </c>
      <c r="H20" s="6">
        <v>-16.841450910556357</v>
      </c>
      <c r="I20" s="6">
        <v>14.841450910556356</v>
      </c>
    </row>
    <row r="21" spans="1:9" x14ac:dyDescent="0.2">
      <c r="A21" s="6">
        <v>6</v>
      </c>
      <c r="B21" s="6">
        <v>-3.0000000000000004</v>
      </c>
      <c r="C21" s="6">
        <v>3.6817870057290865</v>
      </c>
      <c r="D21" s="6">
        <v>-0.81482171438266704</v>
      </c>
      <c r="E21" s="6">
        <v>0.5007698233972937</v>
      </c>
      <c r="F21" s="6">
        <v>-18.841450910556357</v>
      </c>
      <c r="G21" s="6">
        <v>12.841450910556357</v>
      </c>
      <c r="H21" s="6">
        <v>-18.841450910556357</v>
      </c>
      <c r="I21" s="6">
        <v>12.841450910556357</v>
      </c>
    </row>
    <row r="22" spans="1:9" x14ac:dyDescent="0.2">
      <c r="A22" s="6" t="s">
        <v>5</v>
      </c>
      <c r="B22" s="6">
        <v>0.33333333333333331</v>
      </c>
      <c r="C22" s="6">
        <v>3.6817870057290856</v>
      </c>
      <c r="D22" s="6">
        <v>9.0535746042518558E-2</v>
      </c>
      <c r="E22" s="6">
        <v>0.93611234350000649</v>
      </c>
      <c r="F22" s="6">
        <v>-15.50811757722302</v>
      </c>
      <c r="G22" s="6">
        <v>16.174784243889686</v>
      </c>
      <c r="H22" s="6">
        <v>-15.50811757722302</v>
      </c>
      <c r="I22" s="6">
        <v>16.174784243889686</v>
      </c>
    </row>
    <row r="23" spans="1:9" ht="16" thickBot="1" x14ac:dyDescent="0.25">
      <c r="A23" s="111">
        <v>0.75</v>
      </c>
      <c r="B23" s="111">
        <v>-0.33333333333333265</v>
      </c>
      <c r="C23" s="111">
        <v>3.6817870057290856</v>
      </c>
      <c r="D23" s="111">
        <v>-9.0535746042518378E-2</v>
      </c>
      <c r="E23" s="111">
        <v>0.93611234350000649</v>
      </c>
      <c r="F23" s="111">
        <v>-16.174784243889686</v>
      </c>
      <c r="G23" s="111">
        <v>15.508117577223022</v>
      </c>
      <c r="H23" s="111">
        <v>-16.174784243889686</v>
      </c>
      <c r="I23" s="111">
        <v>15.508117577223022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B154-2BE3-2C4D-8C5B-1962ADB448EC}">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0.87559503577091313</v>
      </c>
    </row>
    <row r="5" spans="1:9" x14ac:dyDescent="0.2">
      <c r="A5" s="6" t="s">
        <v>63</v>
      </c>
      <c r="B5" s="6">
        <v>0.76666666666666672</v>
      </c>
    </row>
    <row r="6" spans="1:9" x14ac:dyDescent="0.2">
      <c r="A6" s="6" t="s">
        <v>64</v>
      </c>
      <c r="B6" s="6">
        <v>6.6666666666666874E-2</v>
      </c>
    </row>
    <row r="7" spans="1:9" x14ac:dyDescent="0.2">
      <c r="A7" s="6" t="s">
        <v>65</v>
      </c>
      <c r="B7" s="6">
        <v>2.6457513110645907</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46</v>
      </c>
      <c r="D12" s="6">
        <v>7.666666666666667</v>
      </c>
      <c r="E12" s="6">
        <v>1.0952380952380949</v>
      </c>
      <c r="F12" s="6">
        <v>0.54937037037037051</v>
      </c>
    </row>
    <row r="13" spans="1:9" x14ac:dyDescent="0.2">
      <c r="A13" s="6" t="s">
        <v>69</v>
      </c>
      <c r="B13" s="6">
        <v>2</v>
      </c>
      <c r="C13" s="6">
        <v>14.000000000000004</v>
      </c>
      <c r="D13" s="6">
        <v>7.0000000000000018</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6.6666666666666643</v>
      </c>
      <c r="C17" s="6">
        <v>2.3333333333333339</v>
      </c>
      <c r="D17" s="6">
        <v>2.8571428571428554</v>
      </c>
      <c r="E17" s="6">
        <v>0.10377857010355851</v>
      </c>
      <c r="F17" s="6">
        <v>-3.3728563694154197</v>
      </c>
      <c r="G17" s="6">
        <v>16.706189702748748</v>
      </c>
      <c r="H17" s="6">
        <v>-3.3728563694154197</v>
      </c>
      <c r="I17" s="6">
        <v>16.706189702748748</v>
      </c>
    </row>
    <row r="18" spans="1:9" x14ac:dyDescent="0.2">
      <c r="A18" s="6">
        <v>500</v>
      </c>
      <c r="B18" s="6">
        <v>0.66666666666666718</v>
      </c>
      <c r="C18" s="6">
        <v>2.1602468994692874</v>
      </c>
      <c r="D18" s="6">
        <v>0.30860669992418399</v>
      </c>
      <c r="E18" s="6">
        <v>0.78679928364438934</v>
      </c>
      <c r="F18" s="6">
        <v>-8.6281255522676759</v>
      </c>
      <c r="G18" s="6">
        <v>9.9614588856010116</v>
      </c>
      <c r="H18" s="6">
        <v>-8.6281255522676759</v>
      </c>
      <c r="I18" s="6">
        <v>9.9614588856010116</v>
      </c>
    </row>
    <row r="19" spans="1:9" x14ac:dyDescent="0.2">
      <c r="A19" s="6">
        <v>1000</v>
      </c>
      <c r="B19" s="6">
        <v>0.33333333333333348</v>
      </c>
      <c r="C19" s="6">
        <v>2.1602468994692869</v>
      </c>
      <c r="D19" s="6">
        <v>0.15430334996209197</v>
      </c>
      <c r="E19" s="6">
        <v>0.89153477109067214</v>
      </c>
      <c r="F19" s="6">
        <v>-8.961458885601008</v>
      </c>
      <c r="G19" s="6">
        <v>9.6281255522676759</v>
      </c>
      <c r="H19" s="6">
        <v>-8.961458885601008</v>
      </c>
      <c r="I19" s="6">
        <v>9.6281255522676759</v>
      </c>
    </row>
    <row r="20" spans="1:9" x14ac:dyDescent="0.2">
      <c r="A20" s="6">
        <v>3</v>
      </c>
      <c r="B20" s="6">
        <v>-1.6666666666666665</v>
      </c>
      <c r="C20" s="6">
        <v>2.1602468994692869</v>
      </c>
      <c r="D20" s="6">
        <v>-0.77151674981045937</v>
      </c>
      <c r="E20" s="6">
        <v>0.52108685738942451</v>
      </c>
      <c r="F20" s="6">
        <v>-10.961458885601008</v>
      </c>
      <c r="G20" s="6">
        <v>7.6281255522676759</v>
      </c>
      <c r="H20" s="6">
        <v>-10.961458885601008</v>
      </c>
      <c r="I20" s="6">
        <v>7.6281255522676759</v>
      </c>
    </row>
    <row r="21" spans="1:9" x14ac:dyDescent="0.2">
      <c r="A21" s="6">
        <v>6</v>
      </c>
      <c r="B21" s="6">
        <v>-5.3333333333333321</v>
      </c>
      <c r="C21" s="6">
        <v>2.1602468994692874</v>
      </c>
      <c r="D21" s="6">
        <v>-2.4688535993934693</v>
      </c>
      <c r="E21" s="6">
        <v>0.13227816872537546</v>
      </c>
      <c r="F21" s="6">
        <v>-14.628125552267676</v>
      </c>
      <c r="G21" s="6">
        <v>3.9614588856010116</v>
      </c>
      <c r="H21" s="6">
        <v>-14.628125552267676</v>
      </c>
      <c r="I21" s="6">
        <v>3.9614588856010116</v>
      </c>
    </row>
    <row r="22" spans="1:9" x14ac:dyDescent="0.2">
      <c r="A22" s="6" t="s">
        <v>5</v>
      </c>
      <c r="B22" s="6">
        <v>0.66666666666666807</v>
      </c>
      <c r="C22" s="6">
        <v>2.1602468994692869</v>
      </c>
      <c r="D22" s="6">
        <v>0.30860669992418444</v>
      </c>
      <c r="E22" s="6">
        <v>0.78679928364438889</v>
      </c>
      <c r="F22" s="6">
        <v>-8.6281255522676741</v>
      </c>
      <c r="G22" s="6">
        <v>9.9614588856010098</v>
      </c>
      <c r="H22" s="6">
        <v>-8.6281255522676741</v>
      </c>
      <c r="I22" s="6">
        <v>9.9614588856010098</v>
      </c>
    </row>
    <row r="23" spans="1:9" ht="16" thickBot="1" x14ac:dyDescent="0.25">
      <c r="A23" s="111">
        <v>0.75</v>
      </c>
      <c r="B23" s="111">
        <v>0.33333333333333415</v>
      </c>
      <c r="C23" s="111">
        <v>2.1602468994692869</v>
      </c>
      <c r="D23" s="111">
        <v>0.15430334996209227</v>
      </c>
      <c r="E23" s="111">
        <v>0.89153477109067214</v>
      </c>
      <c r="F23" s="111">
        <v>-8.961458885601008</v>
      </c>
      <c r="G23" s="111">
        <v>9.6281255522676759</v>
      </c>
      <c r="H23" s="111">
        <v>-8.961458885601008</v>
      </c>
      <c r="I23" s="111">
        <v>9.6281255522676759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F0BA3-F603-C44C-AA61-93025F4A2B60}">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0.92496246170077401</v>
      </c>
    </row>
    <row r="5" spans="1:9" x14ac:dyDescent="0.2">
      <c r="A5" s="6" t="s">
        <v>63</v>
      </c>
      <c r="B5" s="6">
        <v>0.85555555555555574</v>
      </c>
    </row>
    <row r="6" spans="1:9" x14ac:dyDescent="0.2">
      <c r="A6" s="6" t="s">
        <v>64</v>
      </c>
      <c r="B6" s="6">
        <v>0.42222222222222294</v>
      </c>
    </row>
    <row r="7" spans="1:9" x14ac:dyDescent="0.2">
      <c r="A7" s="6" t="s">
        <v>65</v>
      </c>
      <c r="B7" s="6">
        <v>2.0816659994661322</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51.333333333333343</v>
      </c>
      <c r="D12" s="6">
        <v>8.5555555555555571</v>
      </c>
      <c r="E12" s="6">
        <v>1.974358974358976</v>
      </c>
      <c r="F12" s="6">
        <v>0.37375445816186548</v>
      </c>
    </row>
    <row r="13" spans="1:9" x14ac:dyDescent="0.2">
      <c r="A13" s="6" t="s">
        <v>69</v>
      </c>
      <c r="B13" s="6">
        <v>2</v>
      </c>
      <c r="C13" s="6">
        <v>8.6666666666666607</v>
      </c>
      <c r="D13" s="6">
        <v>4.3333333333333304</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7.3333333333333339</v>
      </c>
      <c r="C17" s="6">
        <v>1.8358568490953666</v>
      </c>
      <c r="D17" s="6">
        <v>3.9945017156140978</v>
      </c>
      <c r="E17" s="6">
        <v>5.7335218083930162E-2</v>
      </c>
      <c r="F17" s="6">
        <v>-0.56572114985609456</v>
      </c>
      <c r="G17" s="6">
        <v>15.232387816522763</v>
      </c>
      <c r="H17" s="6">
        <v>-0.56572114985609456</v>
      </c>
      <c r="I17" s="6">
        <v>15.232387816522763</v>
      </c>
    </row>
    <row r="18" spans="1:9" x14ac:dyDescent="0.2">
      <c r="A18" s="6">
        <v>500</v>
      </c>
      <c r="B18" s="6">
        <v>-1.3333333333333335</v>
      </c>
      <c r="C18" s="6">
        <v>1.6996731711975945</v>
      </c>
      <c r="D18" s="6">
        <v>-0.7844645405527364</v>
      </c>
      <c r="E18" s="6">
        <v>0.51492874992733384</v>
      </c>
      <c r="F18" s="6">
        <v>-8.6464367430685911</v>
      </c>
      <c r="G18" s="6">
        <v>5.9797700764019233</v>
      </c>
      <c r="H18" s="6">
        <v>-8.6464367430685911</v>
      </c>
      <c r="I18" s="6">
        <v>5.9797700764019233</v>
      </c>
    </row>
    <row r="19" spans="1:9" x14ac:dyDescent="0.2">
      <c r="A19" s="6">
        <v>1000</v>
      </c>
      <c r="B19" s="6">
        <v>-2.666666666666667</v>
      </c>
      <c r="C19" s="6">
        <v>1.6996731711975941</v>
      </c>
      <c r="D19" s="6">
        <v>-1.5689290811054732</v>
      </c>
      <c r="E19" s="6">
        <v>0.25721864729179222</v>
      </c>
      <c r="F19" s="6">
        <v>-9.9797700764019233</v>
      </c>
      <c r="G19" s="6">
        <v>4.6464367430685884</v>
      </c>
      <c r="H19" s="6">
        <v>-9.9797700764019233</v>
      </c>
      <c r="I19" s="6">
        <v>4.6464367430685884</v>
      </c>
    </row>
    <row r="20" spans="1:9" x14ac:dyDescent="0.2">
      <c r="A20" s="6">
        <v>3</v>
      </c>
      <c r="B20" s="6">
        <v>-1.333333333333333</v>
      </c>
      <c r="C20" s="6">
        <v>1.6996731711975943</v>
      </c>
      <c r="D20" s="6">
        <v>-0.78446454055273629</v>
      </c>
      <c r="E20" s="6">
        <v>0.51492874992733384</v>
      </c>
      <c r="F20" s="6">
        <v>-8.6464367430685893</v>
      </c>
      <c r="G20" s="6">
        <v>5.9797700764019233</v>
      </c>
      <c r="H20" s="6">
        <v>-8.6464367430685893</v>
      </c>
      <c r="I20" s="6">
        <v>5.9797700764019233</v>
      </c>
    </row>
    <row r="21" spans="1:9" x14ac:dyDescent="0.2">
      <c r="A21" s="6">
        <v>6</v>
      </c>
      <c r="B21" s="6">
        <v>-4.6666666666666652</v>
      </c>
      <c r="C21" s="6">
        <v>1.6996731711975945</v>
      </c>
      <c r="D21" s="6">
        <v>-2.7456258919345764</v>
      </c>
      <c r="E21" s="6">
        <v>0.11099911099866655</v>
      </c>
      <c r="F21" s="6">
        <v>-11.979770076401923</v>
      </c>
      <c r="G21" s="6">
        <v>2.646436743068592</v>
      </c>
      <c r="H21" s="6">
        <v>-11.979770076401923</v>
      </c>
      <c r="I21" s="6">
        <v>2.646436743068592</v>
      </c>
    </row>
    <row r="22" spans="1:9" x14ac:dyDescent="0.2">
      <c r="A22" s="6" t="s">
        <v>5</v>
      </c>
      <c r="B22" s="6">
        <v>2.0000000000000004</v>
      </c>
      <c r="C22" s="6">
        <v>1.6996731711975941</v>
      </c>
      <c r="D22" s="6">
        <v>1.1766968108291049</v>
      </c>
      <c r="E22" s="6">
        <v>0.36039785093316845</v>
      </c>
      <c r="F22" s="6">
        <v>-5.3131034097352554</v>
      </c>
      <c r="G22" s="6">
        <v>9.3131034097352554</v>
      </c>
      <c r="H22" s="6">
        <v>-5.3131034097352554</v>
      </c>
      <c r="I22" s="6">
        <v>9.3131034097352554</v>
      </c>
    </row>
    <row r="23" spans="1:9" ht="16" thickBot="1" x14ac:dyDescent="0.25">
      <c r="A23" s="111">
        <v>0.75</v>
      </c>
      <c r="B23" s="111">
        <v>1.0000000000000002</v>
      </c>
      <c r="C23" s="111">
        <v>1.6996731711975941</v>
      </c>
      <c r="D23" s="111">
        <v>0.58834840541455247</v>
      </c>
      <c r="E23" s="111">
        <v>0.6158893602013118</v>
      </c>
      <c r="F23" s="111">
        <v>-6.3131034097352554</v>
      </c>
      <c r="G23" s="111">
        <v>8.3131034097352554</v>
      </c>
      <c r="H23" s="111">
        <v>-6.3131034097352554</v>
      </c>
      <c r="I23" s="111">
        <v>8.3131034097352554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D990D-40F2-A945-8B2D-C92769F456F5}">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0.57735026918962618</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29.666666666666625</v>
      </c>
      <c r="F12" s="6">
        <v>3.2964334705075496E-2</v>
      </c>
    </row>
    <row r="13" spans="1:9" x14ac:dyDescent="0.2">
      <c r="A13" s="6" t="s">
        <v>69</v>
      </c>
      <c r="B13" s="6">
        <v>2</v>
      </c>
      <c r="C13" s="6">
        <v>0.66666666666666763</v>
      </c>
      <c r="D13" s="6">
        <v>0.33333333333333381</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3.6666666666666687</v>
      </c>
      <c r="C17" s="6">
        <v>0.50917507721731592</v>
      </c>
      <c r="D17" s="6">
        <v>7.2011903777877473</v>
      </c>
      <c r="E17" s="6">
        <v>1.8743294807413238E-2</v>
      </c>
      <c r="F17" s="6">
        <v>1.4758631307571903</v>
      </c>
      <c r="G17" s="6">
        <v>5.8574702025761471</v>
      </c>
      <c r="H17" s="6">
        <v>1.4758631307571903</v>
      </c>
      <c r="I17" s="6">
        <v>5.8574702025761471</v>
      </c>
    </row>
    <row r="18" spans="1:9" x14ac:dyDescent="0.2">
      <c r="A18" s="6">
        <v>500</v>
      </c>
      <c r="B18" s="6">
        <v>-1.6666666666666672</v>
      </c>
      <c r="C18" s="6">
        <v>0.47140452079103207</v>
      </c>
      <c r="D18" s="6">
        <v>-3.535533905932736</v>
      </c>
      <c r="E18" s="6">
        <v>7.1523309114740696E-2</v>
      </c>
      <c r="F18" s="6">
        <v>-3.6949566148644388</v>
      </c>
      <c r="G18" s="6">
        <v>0.36162328153110468</v>
      </c>
      <c r="H18" s="6">
        <v>-3.6949566148644388</v>
      </c>
      <c r="I18" s="6">
        <v>0.36162328153110468</v>
      </c>
    </row>
    <row r="19" spans="1:9" x14ac:dyDescent="0.2">
      <c r="A19" s="6">
        <v>1000</v>
      </c>
      <c r="B19" s="6">
        <v>-3.3333333333333344</v>
      </c>
      <c r="C19" s="6">
        <v>0.47140452079103196</v>
      </c>
      <c r="D19" s="6">
        <v>-7.0710678118654737</v>
      </c>
      <c r="E19" s="6">
        <v>1.941932430907985E-2</v>
      </c>
      <c r="F19" s="6">
        <v>-5.3616232815311058</v>
      </c>
      <c r="G19" s="6">
        <v>-1.3050433851355629</v>
      </c>
      <c r="H19" s="6">
        <v>-5.3616232815311058</v>
      </c>
      <c r="I19" s="6">
        <v>-1.3050433851355629</v>
      </c>
    </row>
    <row r="20" spans="1:9" x14ac:dyDescent="0.2">
      <c r="A20" s="6">
        <v>3</v>
      </c>
      <c r="B20" s="6">
        <v>0.33333333333333226</v>
      </c>
      <c r="C20" s="6">
        <v>0.47140452079103201</v>
      </c>
      <c r="D20" s="6">
        <v>0.7071067811865448</v>
      </c>
      <c r="E20" s="6">
        <v>0.55278640450004346</v>
      </c>
      <c r="F20" s="6">
        <v>-1.6949566148644397</v>
      </c>
      <c r="G20" s="6">
        <v>2.361623281531104</v>
      </c>
      <c r="H20" s="6">
        <v>-1.6949566148644397</v>
      </c>
      <c r="I20" s="6">
        <v>2.361623281531104</v>
      </c>
    </row>
    <row r="21" spans="1:9" x14ac:dyDescent="0.2">
      <c r="A21" s="6">
        <v>6</v>
      </c>
      <c r="B21" s="6">
        <v>-0.33333333333333393</v>
      </c>
      <c r="C21" s="6">
        <v>0.47140452079103207</v>
      </c>
      <c r="D21" s="6">
        <v>-0.70710678118654824</v>
      </c>
      <c r="E21" s="6">
        <v>0.55278640450004168</v>
      </c>
      <c r="F21" s="6">
        <v>-2.3616232815311058</v>
      </c>
      <c r="G21" s="6">
        <v>1.6949566148644379</v>
      </c>
      <c r="H21" s="6">
        <v>-2.3616232815311058</v>
      </c>
      <c r="I21" s="6">
        <v>1.6949566148644379</v>
      </c>
    </row>
    <row r="22" spans="1:9" x14ac:dyDescent="0.2">
      <c r="A22" s="6" t="s">
        <v>5</v>
      </c>
      <c r="B22" s="6">
        <v>5</v>
      </c>
      <c r="C22" s="6">
        <v>0.47140452079103196</v>
      </c>
      <c r="D22" s="6">
        <v>10.606601717798206</v>
      </c>
      <c r="E22" s="6">
        <v>8.7720993173653426E-3</v>
      </c>
      <c r="F22" s="6">
        <v>2.9717100518022286</v>
      </c>
      <c r="G22" s="6">
        <v>7.0282899481977719</v>
      </c>
      <c r="H22" s="6">
        <v>2.9717100518022286</v>
      </c>
      <c r="I22" s="6">
        <v>7.0282899481977719</v>
      </c>
    </row>
    <row r="23" spans="1:9" ht="16" thickBot="1" x14ac:dyDescent="0.25">
      <c r="A23" s="111">
        <v>0.75</v>
      </c>
      <c r="B23" s="111">
        <v>3.9999999999999991</v>
      </c>
      <c r="C23" s="111">
        <v>0.47140452079103196</v>
      </c>
      <c r="D23" s="111">
        <v>8.4852813742385642</v>
      </c>
      <c r="E23" s="111">
        <v>1.3606076167856284E-2</v>
      </c>
      <c r="F23" s="111">
        <v>1.9717100518022277</v>
      </c>
      <c r="G23" s="111">
        <v>6.0282899481977701</v>
      </c>
      <c r="H23" s="111">
        <v>1.9717100518022277</v>
      </c>
      <c r="I23" s="111">
        <v>6.0282899481977701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E4D8-4B69-FF4A-BCEA-C4B187C97CBB}">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0.67494855771055307</v>
      </c>
    </row>
    <row r="5" spans="1:9" x14ac:dyDescent="0.2">
      <c r="A5" s="6" t="s">
        <v>63</v>
      </c>
      <c r="B5" s="6">
        <v>0.45555555555555571</v>
      </c>
    </row>
    <row r="6" spans="1:9" x14ac:dyDescent="0.2">
      <c r="A6" s="6" t="s">
        <v>64</v>
      </c>
      <c r="B6" s="6">
        <v>-1.1777777777777771</v>
      </c>
    </row>
    <row r="7" spans="1:9" x14ac:dyDescent="0.2">
      <c r="A7" s="6" t="s">
        <v>65</v>
      </c>
      <c r="B7" s="6">
        <v>4.0414518843273797</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27.333333333333343</v>
      </c>
      <c r="D12" s="6">
        <v>4.5555555555555571</v>
      </c>
      <c r="E12" s="6">
        <v>0.27891156462585054</v>
      </c>
      <c r="F12" s="6">
        <v>0.90545816186556916</v>
      </c>
    </row>
    <row r="13" spans="1:9" x14ac:dyDescent="0.2">
      <c r="A13" s="6" t="s">
        <v>69</v>
      </c>
      <c r="B13" s="6">
        <v>2</v>
      </c>
      <c r="C13" s="6">
        <v>32.666666666666657</v>
      </c>
      <c r="D13" s="6">
        <v>16.333333333333329</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6.333333333333333</v>
      </c>
      <c r="C17" s="6">
        <v>3.5642255405212087</v>
      </c>
      <c r="D17" s="6">
        <v>1.7769171062073665</v>
      </c>
      <c r="E17" s="6">
        <v>0.21756131978379689</v>
      </c>
      <c r="F17" s="6">
        <v>-9.0022914180330034</v>
      </c>
      <c r="G17" s="6">
        <v>21.668958084699668</v>
      </c>
      <c r="H17" s="6">
        <v>-9.0022914180330034</v>
      </c>
      <c r="I17" s="6">
        <v>21.668958084699668</v>
      </c>
    </row>
    <row r="18" spans="1:9" x14ac:dyDescent="0.2">
      <c r="A18" s="6">
        <v>500</v>
      </c>
      <c r="B18" s="6">
        <v>-1</v>
      </c>
      <c r="C18" s="6">
        <v>3.2998316455372216</v>
      </c>
      <c r="D18" s="6">
        <v>-0.30304576336566325</v>
      </c>
      <c r="E18" s="6">
        <v>0.7904709112691265</v>
      </c>
      <c r="F18" s="6">
        <v>-15.198029637384391</v>
      </c>
      <c r="G18" s="6">
        <v>13.198029637384391</v>
      </c>
      <c r="H18" s="6">
        <v>-15.198029637384391</v>
      </c>
      <c r="I18" s="6">
        <v>13.198029637384391</v>
      </c>
    </row>
    <row r="19" spans="1:9" x14ac:dyDescent="0.2">
      <c r="A19" s="6">
        <v>1000</v>
      </c>
      <c r="B19" s="6">
        <v>0</v>
      </c>
      <c r="C19" s="6">
        <v>3.2998316455372212</v>
      </c>
      <c r="D19" s="6">
        <v>0</v>
      </c>
      <c r="E19" s="6">
        <v>1</v>
      </c>
      <c r="F19" s="6">
        <v>-14.198029637384389</v>
      </c>
      <c r="G19" s="6">
        <v>14.198029637384389</v>
      </c>
      <c r="H19" s="6">
        <v>-14.198029637384389</v>
      </c>
      <c r="I19" s="6">
        <v>14.198029637384389</v>
      </c>
    </row>
    <row r="20" spans="1:9" x14ac:dyDescent="0.2">
      <c r="A20" s="6">
        <v>3</v>
      </c>
      <c r="B20" s="6">
        <v>-0.33333333333333404</v>
      </c>
      <c r="C20" s="6">
        <v>3.2998316455372212</v>
      </c>
      <c r="D20" s="6">
        <v>-0.1010152544552213</v>
      </c>
      <c r="E20" s="6">
        <v>0.92875295001209102</v>
      </c>
      <c r="F20" s="6">
        <v>-14.531362970717723</v>
      </c>
      <c r="G20" s="6">
        <v>13.864696304051055</v>
      </c>
      <c r="H20" s="6">
        <v>-14.531362970717723</v>
      </c>
      <c r="I20" s="6">
        <v>13.864696304051055</v>
      </c>
    </row>
    <row r="21" spans="1:9" x14ac:dyDescent="0.2">
      <c r="A21" s="6">
        <v>6</v>
      </c>
      <c r="B21" s="6">
        <v>-3.6666666666666674</v>
      </c>
      <c r="C21" s="6">
        <v>3.2998316455372216</v>
      </c>
      <c r="D21" s="6">
        <v>-1.111167799007432</v>
      </c>
      <c r="E21" s="6">
        <v>0.38217844806809642</v>
      </c>
      <c r="F21" s="6">
        <v>-17.864696304051058</v>
      </c>
      <c r="G21" s="6">
        <v>10.531362970717723</v>
      </c>
      <c r="H21" s="6">
        <v>-17.864696304051058</v>
      </c>
      <c r="I21" s="6">
        <v>10.531362970717723</v>
      </c>
    </row>
    <row r="22" spans="1:9" x14ac:dyDescent="0.2">
      <c r="A22" s="6" t="s">
        <v>5</v>
      </c>
      <c r="B22" s="6">
        <v>0.66666666666666763</v>
      </c>
      <c r="C22" s="6">
        <v>3.2998316455372212</v>
      </c>
      <c r="D22" s="6">
        <v>0.20203050891044247</v>
      </c>
      <c r="E22" s="6">
        <v>0.85857864376269044</v>
      </c>
      <c r="F22" s="6">
        <v>-13.531362970717721</v>
      </c>
      <c r="G22" s="6">
        <v>14.864696304051057</v>
      </c>
      <c r="H22" s="6">
        <v>-13.531362970717721</v>
      </c>
      <c r="I22" s="6">
        <v>14.864696304051057</v>
      </c>
    </row>
    <row r="23" spans="1:9" ht="16" thickBot="1" x14ac:dyDescent="0.25">
      <c r="A23" s="111">
        <v>0.75</v>
      </c>
      <c r="B23" s="111">
        <v>0.33333333333333381</v>
      </c>
      <c r="C23" s="111">
        <v>3.2998316455372212</v>
      </c>
      <c r="D23" s="111">
        <v>0.10101525445522123</v>
      </c>
      <c r="E23" s="111">
        <v>0.92875295001209102</v>
      </c>
      <c r="F23" s="111">
        <v>-13.864696304051055</v>
      </c>
      <c r="G23" s="111">
        <v>14.531362970717723</v>
      </c>
      <c r="H23" s="111">
        <v>-13.864696304051055</v>
      </c>
      <c r="I23" s="111">
        <v>14.531362970717723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2265E-26B6-E84F-BEDA-28BB8BDB3A3B}">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0.96032401939252898</v>
      </c>
    </row>
    <row r="5" spans="1:9" x14ac:dyDescent="0.2">
      <c r="A5" s="6" t="s">
        <v>63</v>
      </c>
      <c r="B5" s="6">
        <v>0.92222222222222228</v>
      </c>
    </row>
    <row r="6" spans="1:9" x14ac:dyDescent="0.2">
      <c r="A6" s="6" t="s">
        <v>64</v>
      </c>
      <c r="B6" s="6">
        <v>0.68888888888888911</v>
      </c>
    </row>
    <row r="7" spans="1:9" x14ac:dyDescent="0.2">
      <c r="A7" s="6" t="s">
        <v>65</v>
      </c>
      <c r="B7" s="6">
        <v>1.5275252316519465</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55.333333333333336</v>
      </c>
      <c r="D12" s="6">
        <v>9.2222222222222232</v>
      </c>
      <c r="E12" s="6">
        <v>3.9523809523809534</v>
      </c>
      <c r="F12" s="6">
        <v>0.21565569272976676</v>
      </c>
    </row>
    <row r="13" spans="1:9" x14ac:dyDescent="0.2">
      <c r="A13" s="6" t="s">
        <v>69</v>
      </c>
      <c r="B13" s="6">
        <v>2</v>
      </c>
      <c r="C13" s="6">
        <v>4.6666666666666661</v>
      </c>
      <c r="D13" s="6">
        <v>2.333333333333333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3.0000000000000018</v>
      </c>
      <c r="C17" s="6">
        <v>1.3471506281091268</v>
      </c>
      <c r="D17" s="6">
        <v>2.2269224668742722</v>
      </c>
      <c r="E17" s="6">
        <v>0.15583771070102459</v>
      </c>
      <c r="F17" s="6">
        <v>-2.796321327417437</v>
      </c>
      <c r="G17" s="6">
        <v>8.7963213274174414</v>
      </c>
      <c r="H17" s="6">
        <v>-2.796321327417437</v>
      </c>
      <c r="I17" s="6">
        <v>8.7963213274174414</v>
      </c>
    </row>
    <row r="18" spans="1:9" x14ac:dyDescent="0.2">
      <c r="A18" s="6">
        <v>500</v>
      </c>
      <c r="B18" s="6">
        <v>0.33333333333333381</v>
      </c>
      <c r="C18" s="6">
        <v>1.2472191289246473</v>
      </c>
      <c r="D18" s="6">
        <v>0.26726124191242473</v>
      </c>
      <c r="E18" s="6">
        <v>0.81430466182294792</v>
      </c>
      <c r="F18" s="6">
        <v>-5.0330174563300476</v>
      </c>
      <c r="G18" s="6">
        <v>5.6996841229967155</v>
      </c>
      <c r="H18" s="6">
        <v>-5.0330174563300476</v>
      </c>
      <c r="I18" s="6">
        <v>5.6996841229967155</v>
      </c>
    </row>
    <row r="19" spans="1:9" x14ac:dyDescent="0.2">
      <c r="A19" s="6">
        <v>1000</v>
      </c>
      <c r="B19" s="6">
        <v>-0.33333333333333354</v>
      </c>
      <c r="C19" s="6">
        <v>1.2472191289246468</v>
      </c>
      <c r="D19" s="6">
        <v>-0.26726124191242462</v>
      </c>
      <c r="E19" s="6">
        <v>0.81430466182294792</v>
      </c>
      <c r="F19" s="6">
        <v>-5.6996841229967137</v>
      </c>
      <c r="G19" s="6">
        <v>5.0330174563300458</v>
      </c>
      <c r="H19" s="6">
        <v>-5.6996841229967137</v>
      </c>
      <c r="I19" s="6">
        <v>5.0330174563300458</v>
      </c>
    </row>
    <row r="20" spans="1:9" x14ac:dyDescent="0.2">
      <c r="A20" s="6">
        <v>3</v>
      </c>
      <c r="B20" s="6">
        <v>-1.0000000000000009</v>
      </c>
      <c r="C20" s="6">
        <v>1.247219128924647</v>
      </c>
      <c r="D20" s="6">
        <v>-0.80178372573727397</v>
      </c>
      <c r="E20" s="6">
        <v>0.50680303808392768</v>
      </c>
      <c r="F20" s="6">
        <v>-6.3663507896633815</v>
      </c>
      <c r="G20" s="6">
        <v>4.3663507896633798</v>
      </c>
      <c r="H20" s="6">
        <v>-6.3663507896633815</v>
      </c>
      <c r="I20" s="6">
        <v>4.3663507896633798</v>
      </c>
    </row>
    <row r="21" spans="1:9" x14ac:dyDescent="0.2">
      <c r="A21" s="6">
        <v>6</v>
      </c>
      <c r="B21" s="6">
        <v>-2.0000000000000004</v>
      </c>
      <c r="C21" s="6">
        <v>1.2472191289246473</v>
      </c>
      <c r="D21" s="6">
        <v>-1.6035674514745466</v>
      </c>
      <c r="E21" s="6">
        <v>0.24999999999999989</v>
      </c>
      <c r="F21" s="6">
        <v>-7.3663507896633824</v>
      </c>
      <c r="G21" s="6">
        <v>3.3663507896633811</v>
      </c>
      <c r="H21" s="6">
        <v>-7.3663507896633824</v>
      </c>
      <c r="I21" s="6">
        <v>3.3663507896633811</v>
      </c>
    </row>
    <row r="22" spans="1:9" x14ac:dyDescent="0.2">
      <c r="A22" s="6" t="s">
        <v>5</v>
      </c>
      <c r="B22" s="6">
        <v>5.666666666666667</v>
      </c>
      <c r="C22" s="6">
        <v>1.2472191289246468</v>
      </c>
      <c r="D22" s="6">
        <v>4.543441112511216</v>
      </c>
      <c r="E22" s="6">
        <v>4.518487428705819E-2</v>
      </c>
      <c r="F22" s="6">
        <v>0.30031587700328721</v>
      </c>
      <c r="G22" s="6">
        <v>11.033017456330047</v>
      </c>
      <c r="H22" s="6">
        <v>0.30031587700328721</v>
      </c>
      <c r="I22" s="6">
        <v>11.033017456330047</v>
      </c>
    </row>
    <row r="23" spans="1:9" ht="16" thickBot="1" x14ac:dyDescent="0.25">
      <c r="A23" s="111">
        <v>0.75</v>
      </c>
      <c r="B23" s="111">
        <v>3.3333333333333326</v>
      </c>
      <c r="C23" s="111">
        <v>1.2472191289246468</v>
      </c>
      <c r="D23" s="111">
        <v>2.6726124191242437</v>
      </c>
      <c r="E23" s="111">
        <v>0.11611652351681556</v>
      </c>
      <c r="F23" s="111">
        <v>-2.0330174563300472</v>
      </c>
      <c r="G23" s="111">
        <v>8.6996841229967128</v>
      </c>
      <c r="H23" s="111">
        <v>-2.0330174563300472</v>
      </c>
      <c r="I23" s="111">
        <v>8.6996841229967128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0B4B-814B-934E-A9EE-39909CC1F73B}">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0.9249624617007739</v>
      </c>
    </row>
    <row r="5" spans="1:9" x14ac:dyDescent="0.2">
      <c r="A5" s="6" t="s">
        <v>63</v>
      </c>
      <c r="B5" s="6">
        <v>0.85555555555555562</v>
      </c>
    </row>
    <row r="6" spans="1:9" x14ac:dyDescent="0.2">
      <c r="A6" s="6" t="s">
        <v>64</v>
      </c>
      <c r="B6" s="6">
        <v>0.4222222222222225</v>
      </c>
    </row>
    <row r="7" spans="1:9" x14ac:dyDescent="0.2">
      <c r="A7" s="6" t="s">
        <v>65</v>
      </c>
      <c r="B7" s="6">
        <v>2.0816659994661326</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51.333333333333336</v>
      </c>
      <c r="D12" s="6">
        <v>8.5555555555555554</v>
      </c>
      <c r="E12" s="6">
        <v>1.9743589743589745</v>
      </c>
      <c r="F12" s="6">
        <v>0.37375445816186548</v>
      </c>
    </row>
    <row r="13" spans="1:9" x14ac:dyDescent="0.2">
      <c r="A13" s="6" t="s">
        <v>69</v>
      </c>
      <c r="B13" s="6">
        <v>2</v>
      </c>
      <c r="C13" s="6">
        <v>8.6666666666666661</v>
      </c>
      <c r="D13" s="6">
        <v>4.333333333333333</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2.6666666666666687</v>
      </c>
      <c r="C17" s="6">
        <v>1.8358568490953673</v>
      </c>
      <c r="D17" s="6">
        <v>1.452546078405127</v>
      </c>
      <c r="E17" s="6">
        <v>0.28350227916816118</v>
      </c>
      <c r="F17" s="6">
        <v>-5.2323878165227624</v>
      </c>
      <c r="G17" s="6">
        <v>10.565721149856099</v>
      </c>
      <c r="H17" s="6">
        <v>-5.2323878165227624</v>
      </c>
      <c r="I17" s="6">
        <v>10.565721149856099</v>
      </c>
    </row>
    <row r="18" spans="1:9" x14ac:dyDescent="0.2">
      <c r="A18" s="6">
        <v>500</v>
      </c>
      <c r="B18" s="6">
        <v>-0.66666666666666696</v>
      </c>
      <c r="C18" s="6">
        <v>1.699673171197595</v>
      </c>
      <c r="D18" s="6">
        <v>-0.39223227027636826</v>
      </c>
      <c r="E18" s="6">
        <v>0.73273875808757527</v>
      </c>
      <c r="F18" s="6">
        <v>-7.9797700764019268</v>
      </c>
      <c r="G18" s="6">
        <v>6.6464367430685929</v>
      </c>
      <c r="H18" s="6">
        <v>-7.9797700764019268</v>
      </c>
      <c r="I18" s="6">
        <v>6.6464367430685929</v>
      </c>
    </row>
    <row r="19" spans="1:9" x14ac:dyDescent="0.2">
      <c r="A19" s="6">
        <v>1000</v>
      </c>
      <c r="B19" s="6">
        <v>-0.33333333333333354</v>
      </c>
      <c r="C19" s="6">
        <v>1.6996731711975948</v>
      </c>
      <c r="D19" s="6">
        <v>-0.19611613513818418</v>
      </c>
      <c r="E19" s="6">
        <v>0.86263943605131144</v>
      </c>
      <c r="F19" s="6">
        <v>-7.6464367430685929</v>
      </c>
      <c r="G19" s="6">
        <v>6.979770076401925</v>
      </c>
      <c r="H19" s="6">
        <v>-7.6464367430685929</v>
      </c>
      <c r="I19" s="6">
        <v>6.979770076401925</v>
      </c>
    </row>
    <row r="20" spans="1:9" x14ac:dyDescent="0.2">
      <c r="A20" s="6">
        <v>3</v>
      </c>
      <c r="B20" s="6">
        <v>-7.0654160640769876E-16</v>
      </c>
      <c r="C20" s="6">
        <v>1.6996731711975948</v>
      </c>
      <c r="D20" s="6">
        <v>-4.1569262748900572E-16</v>
      </c>
      <c r="E20" s="6">
        <v>1</v>
      </c>
      <c r="F20" s="6">
        <v>-7.3131034097352599</v>
      </c>
      <c r="G20" s="6">
        <v>7.3131034097352581</v>
      </c>
      <c r="H20" s="6">
        <v>-7.3131034097352599</v>
      </c>
      <c r="I20" s="6">
        <v>7.3131034097352581</v>
      </c>
    </row>
    <row r="21" spans="1:9" x14ac:dyDescent="0.2">
      <c r="A21" s="6">
        <v>6</v>
      </c>
      <c r="B21" s="6">
        <v>-1.0000000000000004</v>
      </c>
      <c r="C21" s="6">
        <v>1.699673171197595</v>
      </c>
      <c r="D21" s="6">
        <v>-0.58834840541455236</v>
      </c>
      <c r="E21" s="6">
        <v>0.6158893602013118</v>
      </c>
      <c r="F21" s="6">
        <v>-8.3131034097352607</v>
      </c>
      <c r="G21" s="6">
        <v>6.313103409735259</v>
      </c>
      <c r="H21" s="6">
        <v>-8.3131034097352607</v>
      </c>
      <c r="I21" s="6">
        <v>6.313103409735259</v>
      </c>
    </row>
    <row r="22" spans="1:9" x14ac:dyDescent="0.2">
      <c r="A22" s="6" t="s">
        <v>5</v>
      </c>
      <c r="B22" s="6">
        <v>5.6666666666666661</v>
      </c>
      <c r="C22" s="6">
        <v>1.6996731711975948</v>
      </c>
      <c r="D22" s="6">
        <v>3.3339742973491284</v>
      </c>
      <c r="E22" s="6">
        <v>7.9398386174399982E-2</v>
      </c>
      <c r="F22" s="6">
        <v>-1.6464367430685929</v>
      </c>
      <c r="G22" s="6">
        <v>12.979770076401925</v>
      </c>
      <c r="H22" s="6">
        <v>-1.6464367430685929</v>
      </c>
      <c r="I22" s="6">
        <v>12.979770076401925</v>
      </c>
    </row>
    <row r="23" spans="1:9" ht="16" thickBot="1" x14ac:dyDescent="0.25">
      <c r="A23" s="111">
        <v>0.75</v>
      </c>
      <c r="B23" s="111">
        <v>3.3333333333333326</v>
      </c>
      <c r="C23" s="111">
        <v>1.6996731711975948</v>
      </c>
      <c r="D23" s="111">
        <v>1.96116135138184</v>
      </c>
      <c r="E23" s="111">
        <v>0.18889289434618739</v>
      </c>
      <c r="F23" s="111">
        <v>-3.9797700764019264</v>
      </c>
      <c r="G23" s="111">
        <v>10.646436743068591</v>
      </c>
      <c r="H23" s="111">
        <v>-3.9797700764019264</v>
      </c>
      <c r="I23" s="111">
        <v>10.646436743068591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7C287-B78E-1049-BF28-614960BDB4A4}">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0.76739096221475578</v>
      </c>
    </row>
    <row r="5" spans="1:9" x14ac:dyDescent="0.2">
      <c r="A5" s="6" t="s">
        <v>63</v>
      </c>
      <c r="B5" s="6">
        <v>0.5888888888888888</v>
      </c>
    </row>
    <row r="6" spans="1:9" x14ac:dyDescent="0.2">
      <c r="A6" s="6" t="s">
        <v>64</v>
      </c>
      <c r="B6" s="6">
        <v>-0.64444444444444482</v>
      </c>
    </row>
    <row r="7" spans="1:9" x14ac:dyDescent="0.2">
      <c r="A7" s="6" t="s">
        <v>65</v>
      </c>
      <c r="B7" s="6">
        <v>3.5118845842842465</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35.333333333333329</v>
      </c>
      <c r="D12" s="6">
        <v>5.8888888888888884</v>
      </c>
      <c r="E12" s="6">
        <v>0.47747747747747743</v>
      </c>
      <c r="F12" s="6">
        <v>0.79577914951989026</v>
      </c>
    </row>
    <row r="13" spans="1:9" x14ac:dyDescent="0.2">
      <c r="A13" s="6" t="s">
        <v>69</v>
      </c>
      <c r="B13" s="6">
        <v>2</v>
      </c>
      <c r="C13" s="6">
        <v>24.666666666666668</v>
      </c>
      <c r="D13" s="6">
        <v>12.333333333333334</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5</v>
      </c>
      <c r="C17" s="6">
        <v>3.0971910810591901</v>
      </c>
      <c r="D17" s="6">
        <v>1.6143660075018942</v>
      </c>
      <c r="E17" s="6">
        <v>0.24780288292643637</v>
      </c>
      <c r="F17" s="6">
        <v>-8.3261376594750161</v>
      </c>
      <c r="G17" s="6">
        <v>18.326137659475016</v>
      </c>
      <c r="H17" s="6">
        <v>-8.3261376594750161</v>
      </c>
      <c r="I17" s="6">
        <v>18.326137659475016</v>
      </c>
    </row>
    <row r="18" spans="1:9" x14ac:dyDescent="0.2">
      <c r="A18" s="6">
        <v>500</v>
      </c>
      <c r="B18" s="6">
        <v>-1.6666666666666672</v>
      </c>
      <c r="C18" s="6">
        <v>2.867441755680876</v>
      </c>
      <c r="D18" s="6">
        <v>-0.58123819371909646</v>
      </c>
      <c r="E18" s="6">
        <v>0.61985703936514724</v>
      </c>
      <c r="F18" s="6">
        <v>-14.004272764144584</v>
      </c>
      <c r="G18" s="6">
        <v>10.670939430811249</v>
      </c>
      <c r="H18" s="6">
        <v>-14.004272764144584</v>
      </c>
      <c r="I18" s="6">
        <v>10.670939430811249</v>
      </c>
    </row>
    <row r="19" spans="1:9" x14ac:dyDescent="0.2">
      <c r="A19" s="6">
        <v>1000</v>
      </c>
      <c r="B19" s="6">
        <v>-2.3333333333333335</v>
      </c>
      <c r="C19" s="6">
        <v>2.8674417556808756</v>
      </c>
      <c r="D19" s="6">
        <v>-0.813733471206735</v>
      </c>
      <c r="E19" s="6">
        <v>0.50127065008463245</v>
      </c>
      <c r="F19" s="6">
        <v>-14.670939430811249</v>
      </c>
      <c r="G19" s="6">
        <v>10.004272764144581</v>
      </c>
      <c r="H19" s="6">
        <v>-14.670939430811249</v>
      </c>
      <c r="I19" s="6">
        <v>10.004272764144581</v>
      </c>
    </row>
    <row r="20" spans="1:9" x14ac:dyDescent="0.2">
      <c r="A20" s="6">
        <v>3</v>
      </c>
      <c r="B20" s="6">
        <v>-0.66666666666666674</v>
      </c>
      <c r="C20" s="6">
        <v>2.8674417556808756</v>
      </c>
      <c r="D20" s="6">
        <v>-0.2324952774876386</v>
      </c>
      <c r="E20" s="6">
        <v>0.83777857886923757</v>
      </c>
      <c r="F20" s="6">
        <v>-13.004272764144581</v>
      </c>
      <c r="G20" s="6">
        <v>11.670939430811249</v>
      </c>
      <c r="H20" s="6">
        <v>-13.004272764144581</v>
      </c>
      <c r="I20" s="6">
        <v>11.670939430811249</v>
      </c>
    </row>
    <row r="21" spans="1:9" x14ac:dyDescent="0.2">
      <c r="A21" s="6">
        <v>6</v>
      </c>
      <c r="B21" s="6">
        <v>-0.33333333333333293</v>
      </c>
      <c r="C21" s="6">
        <v>2.867441755680876</v>
      </c>
      <c r="D21" s="6">
        <v>-0.11624763874381912</v>
      </c>
      <c r="E21" s="6">
        <v>0.9180768079480961</v>
      </c>
      <c r="F21" s="6">
        <v>-12.670939430811249</v>
      </c>
      <c r="G21" s="6">
        <v>12.004272764144584</v>
      </c>
      <c r="H21" s="6">
        <v>-12.670939430811249</v>
      </c>
      <c r="I21" s="6">
        <v>12.004272764144584</v>
      </c>
    </row>
    <row r="22" spans="1:9" x14ac:dyDescent="0.2">
      <c r="A22" s="6" t="s">
        <v>5</v>
      </c>
      <c r="B22" s="6">
        <v>3.9999999999999996</v>
      </c>
      <c r="C22" s="6">
        <v>2.8674417556808756</v>
      </c>
      <c r="D22" s="6">
        <v>1.3949716649258312</v>
      </c>
      <c r="E22" s="6">
        <v>0.29775311682321659</v>
      </c>
      <c r="F22" s="6">
        <v>-8.3376060974779147</v>
      </c>
      <c r="G22" s="6">
        <v>16.337606097477913</v>
      </c>
      <c r="H22" s="6">
        <v>-8.3376060974779147</v>
      </c>
      <c r="I22" s="6">
        <v>16.337606097477913</v>
      </c>
    </row>
    <row r="23" spans="1:9" ht="16" thickBot="1" x14ac:dyDescent="0.25">
      <c r="A23" s="111">
        <v>0.75</v>
      </c>
      <c r="B23" s="111">
        <v>1.0000000000000002</v>
      </c>
      <c r="C23" s="111">
        <v>2.8674417556808756</v>
      </c>
      <c r="D23" s="111">
        <v>0.34874291623145792</v>
      </c>
      <c r="E23" s="111">
        <v>0.76057393465971335</v>
      </c>
      <c r="F23" s="111">
        <v>-11.337606097477915</v>
      </c>
      <c r="G23" s="111">
        <v>13.337606097477915</v>
      </c>
      <c r="H23" s="111">
        <v>-11.337606097477915</v>
      </c>
      <c r="I23" s="111">
        <v>13.337606097477915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4617-0E86-2242-8511-A1D88F155FB1}">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0.88819417296494851</v>
      </c>
    </row>
    <row r="5" spans="1:9" x14ac:dyDescent="0.2">
      <c r="A5" s="6" t="s">
        <v>63</v>
      </c>
      <c r="B5" s="6">
        <v>0.78888888888888886</v>
      </c>
    </row>
    <row r="6" spans="1:9" x14ac:dyDescent="0.2">
      <c r="A6" s="6" t="s">
        <v>64</v>
      </c>
      <c r="B6" s="6">
        <v>0.15555555555555545</v>
      </c>
    </row>
    <row r="7" spans="1:9" x14ac:dyDescent="0.2">
      <c r="A7" s="6" t="s">
        <v>65</v>
      </c>
      <c r="B7" s="6">
        <v>2.5166114784235836</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47.333333333333329</v>
      </c>
      <c r="D12" s="6">
        <v>7.8888888888888884</v>
      </c>
      <c r="E12" s="6">
        <v>1.2456140350877187</v>
      </c>
      <c r="F12" s="6">
        <v>0.50903840877914974</v>
      </c>
    </row>
    <row r="13" spans="1:9" x14ac:dyDescent="0.2">
      <c r="A13" s="6" t="s">
        <v>69</v>
      </c>
      <c r="B13" s="6">
        <v>2</v>
      </c>
      <c r="C13" s="6">
        <v>12.666666666666671</v>
      </c>
      <c r="D13" s="6">
        <v>6.3333333333333357</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2.3333333333333335</v>
      </c>
      <c r="C17" s="6">
        <v>2.2194427061597981</v>
      </c>
      <c r="D17" s="6">
        <v>1.0513149660756935</v>
      </c>
      <c r="E17" s="6">
        <v>0.40339946078650712</v>
      </c>
      <c r="F17" s="6">
        <v>-7.2161578848476573</v>
      </c>
      <c r="G17" s="6">
        <v>11.882824551514325</v>
      </c>
      <c r="H17" s="6">
        <v>-7.2161578848476573</v>
      </c>
      <c r="I17" s="6">
        <v>11.882824551514325</v>
      </c>
    </row>
    <row r="18" spans="1:9" x14ac:dyDescent="0.2">
      <c r="A18" s="6">
        <v>500</v>
      </c>
      <c r="B18" s="6">
        <v>0.66666666666666741</v>
      </c>
      <c r="C18" s="6">
        <v>2.0548046676563261</v>
      </c>
      <c r="D18" s="6">
        <v>0.32444284226152537</v>
      </c>
      <c r="E18" s="6">
        <v>0.77639320225002062</v>
      </c>
      <c r="F18" s="6">
        <v>-8.1744442457267628</v>
      </c>
      <c r="G18" s="6">
        <v>9.5077775790600985</v>
      </c>
      <c r="H18" s="6">
        <v>-8.1744442457267628</v>
      </c>
      <c r="I18" s="6">
        <v>9.5077775790600985</v>
      </c>
    </row>
    <row r="19" spans="1:9" x14ac:dyDescent="0.2">
      <c r="A19" s="6">
        <v>1000</v>
      </c>
      <c r="B19" s="6">
        <v>0.33333333333333348</v>
      </c>
      <c r="C19" s="6">
        <v>2.0548046676563256</v>
      </c>
      <c r="D19" s="6">
        <v>0.1622214211307626</v>
      </c>
      <c r="E19" s="6">
        <v>0.88603942354036258</v>
      </c>
      <c r="F19" s="6">
        <v>-8.5077775790600949</v>
      </c>
      <c r="G19" s="6">
        <v>9.1744442457267628</v>
      </c>
      <c r="H19" s="6">
        <v>-8.5077775790600949</v>
      </c>
      <c r="I19" s="6">
        <v>9.1744442457267628</v>
      </c>
    </row>
    <row r="20" spans="1:9" x14ac:dyDescent="0.2">
      <c r="A20" s="6">
        <v>3</v>
      </c>
      <c r="B20" s="6">
        <v>-1.0000000000000009</v>
      </c>
      <c r="C20" s="6">
        <v>2.0548046676563256</v>
      </c>
      <c r="D20" s="6">
        <v>-0.48666426339228802</v>
      </c>
      <c r="E20" s="6">
        <v>0.67460431327201542</v>
      </c>
      <c r="F20" s="6">
        <v>-9.8411109123934288</v>
      </c>
      <c r="G20" s="6">
        <v>7.8411109123934279</v>
      </c>
      <c r="H20" s="6">
        <v>-9.8411109123934288</v>
      </c>
      <c r="I20" s="6">
        <v>7.8411109123934279</v>
      </c>
    </row>
    <row r="21" spans="1:9" x14ac:dyDescent="0.2">
      <c r="A21" s="6">
        <v>6</v>
      </c>
      <c r="B21" s="6">
        <v>-1.0000000000000007</v>
      </c>
      <c r="C21" s="6">
        <v>2.0548046676563261</v>
      </c>
      <c r="D21" s="6">
        <v>-0.4866642633922878</v>
      </c>
      <c r="E21" s="6">
        <v>0.67460431327201564</v>
      </c>
      <c r="F21" s="6">
        <v>-9.8411109123934306</v>
      </c>
      <c r="G21" s="6">
        <v>7.8411109123934297</v>
      </c>
      <c r="H21" s="6">
        <v>-9.8411109123934306</v>
      </c>
      <c r="I21" s="6">
        <v>7.8411109123934297</v>
      </c>
    </row>
    <row r="22" spans="1:9" x14ac:dyDescent="0.2">
      <c r="A22" s="6" t="s">
        <v>5</v>
      </c>
      <c r="B22" s="6">
        <v>5.3333333333333357</v>
      </c>
      <c r="C22" s="6">
        <v>2.0548046676563256</v>
      </c>
      <c r="D22" s="6">
        <v>2.5955427380922016</v>
      </c>
      <c r="E22" s="6">
        <v>0.12188592008247712</v>
      </c>
      <c r="F22" s="6">
        <v>-3.5077775790600931</v>
      </c>
      <c r="G22" s="6">
        <v>14.174444245726765</v>
      </c>
      <c r="H22" s="6">
        <v>-3.5077775790600931</v>
      </c>
      <c r="I22" s="6">
        <v>14.174444245726765</v>
      </c>
    </row>
    <row r="23" spans="1:9" ht="16" thickBot="1" x14ac:dyDescent="0.25">
      <c r="A23" s="111">
        <v>0.75</v>
      </c>
      <c r="B23" s="111">
        <v>3.6666666666666661</v>
      </c>
      <c r="C23" s="111">
        <v>2.0548046676563256</v>
      </c>
      <c r="D23" s="111">
        <v>1.7844356324383874</v>
      </c>
      <c r="E23" s="111">
        <v>0.21628245013299408</v>
      </c>
      <c r="F23" s="111">
        <v>-5.1744442457267628</v>
      </c>
      <c r="G23" s="111">
        <v>12.507777579060095</v>
      </c>
      <c r="H23" s="111">
        <v>-5.1744442457267628</v>
      </c>
      <c r="I23" s="111">
        <v>12.507777579060095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F639A-92DB-E64D-8DEF-76DDEC8FC387}">
  <dimension ref="A1:I23"/>
  <sheetViews>
    <sheetView workbookViewId="0">
      <selection activeCell="B17" sqref="B17:B23"/>
    </sheetView>
  </sheetViews>
  <sheetFormatPr baseColWidth="10" defaultRowHeight="15" x14ac:dyDescent="0.2"/>
  <sheetData>
    <row r="1" spans="1:9" x14ac:dyDescent="0.2">
      <c r="A1" t="s">
        <v>60</v>
      </c>
    </row>
    <row r="2" spans="1:9" ht="16" thickBot="1" x14ac:dyDescent="0.25"/>
    <row r="3" spans="1:9" x14ac:dyDescent="0.2">
      <c r="A3" s="113" t="s">
        <v>61</v>
      </c>
      <c r="B3" s="113"/>
    </row>
    <row r="4" spans="1:9" x14ac:dyDescent="0.2">
      <c r="A4" s="6" t="s">
        <v>62</v>
      </c>
      <c r="B4" s="6">
        <v>0.99442892601175326</v>
      </c>
    </row>
    <row r="5" spans="1:9" x14ac:dyDescent="0.2">
      <c r="A5" s="6" t="s">
        <v>63</v>
      </c>
      <c r="B5" s="6">
        <v>0.98888888888888893</v>
      </c>
    </row>
    <row r="6" spans="1:9" x14ac:dyDescent="0.2">
      <c r="A6" s="6" t="s">
        <v>64</v>
      </c>
      <c r="B6" s="6">
        <v>0.95555555555555571</v>
      </c>
    </row>
    <row r="7" spans="1:9" x14ac:dyDescent="0.2">
      <c r="A7" s="6" t="s">
        <v>65</v>
      </c>
      <c r="B7" s="6">
        <v>0.57735026918962618</v>
      </c>
    </row>
    <row r="8" spans="1:9" ht="16" thickBot="1" x14ac:dyDescent="0.25">
      <c r="A8" s="111" t="s">
        <v>66</v>
      </c>
      <c r="B8" s="111">
        <v>9</v>
      </c>
    </row>
    <row r="10" spans="1:9" ht="16" thickBot="1" x14ac:dyDescent="0.25">
      <c r="A10" t="s">
        <v>67</v>
      </c>
    </row>
    <row r="11" spans="1:9" x14ac:dyDescent="0.2">
      <c r="A11" s="112"/>
      <c r="B11" s="112" t="s">
        <v>71</v>
      </c>
      <c r="C11" s="112" t="s">
        <v>72</v>
      </c>
      <c r="D11" s="112" t="s">
        <v>73</v>
      </c>
      <c r="E11" s="112" t="s">
        <v>74</v>
      </c>
      <c r="F11" s="112" t="s">
        <v>75</v>
      </c>
    </row>
    <row r="12" spans="1:9" x14ac:dyDescent="0.2">
      <c r="A12" s="6" t="s">
        <v>68</v>
      </c>
      <c r="B12" s="6">
        <v>6</v>
      </c>
      <c r="C12" s="6">
        <v>59.333333333333336</v>
      </c>
      <c r="D12" s="6">
        <v>9.8888888888888893</v>
      </c>
      <c r="E12" s="6">
        <v>29.666666666666629</v>
      </c>
      <c r="F12" s="6">
        <v>3.2964334705075489E-2</v>
      </c>
    </row>
    <row r="13" spans="1:9" x14ac:dyDescent="0.2">
      <c r="A13" s="6" t="s">
        <v>69</v>
      </c>
      <c r="B13" s="6">
        <v>2</v>
      </c>
      <c r="C13" s="6">
        <v>0.66666666666666752</v>
      </c>
      <c r="D13" s="6">
        <v>0.33333333333333376</v>
      </c>
      <c r="E13" s="6"/>
      <c r="F13" s="6"/>
    </row>
    <row r="14" spans="1:9" ht="16" thickBot="1" x14ac:dyDescent="0.25">
      <c r="A14" s="111" t="s">
        <v>70</v>
      </c>
      <c r="B14" s="111">
        <v>8</v>
      </c>
      <c r="C14" s="111">
        <v>60</v>
      </c>
      <c r="D14" s="111"/>
      <c r="E14" s="111"/>
      <c r="F14" s="111"/>
    </row>
    <row r="15" spans="1:9" ht="16" thickBot="1" x14ac:dyDescent="0.25"/>
    <row r="16" spans="1:9" x14ac:dyDescent="0.2">
      <c r="A16" s="112"/>
      <c r="B16" s="112" t="s">
        <v>76</v>
      </c>
      <c r="C16" s="112" t="s">
        <v>65</v>
      </c>
      <c r="D16" s="112" t="s">
        <v>77</v>
      </c>
      <c r="E16" s="112" t="s">
        <v>78</v>
      </c>
      <c r="F16" s="112" t="s">
        <v>79</v>
      </c>
      <c r="G16" s="112" t="s">
        <v>80</v>
      </c>
      <c r="H16" s="112" t="s">
        <v>81</v>
      </c>
      <c r="I16" s="112" t="s">
        <v>82</v>
      </c>
    </row>
    <row r="17" spans="1:9" x14ac:dyDescent="0.2">
      <c r="A17" s="6" t="s">
        <v>6</v>
      </c>
      <c r="B17" s="6">
        <v>3.3333333333333357</v>
      </c>
      <c r="C17" s="6">
        <v>0.50917507721731581</v>
      </c>
      <c r="D17" s="6">
        <v>6.5465367070797731</v>
      </c>
      <c r="E17" s="6">
        <v>2.2547181323388111E-2</v>
      </c>
      <c r="F17" s="6">
        <v>1.1425297974238577</v>
      </c>
      <c r="G17" s="6">
        <v>5.5241368692428132</v>
      </c>
      <c r="H17" s="6">
        <v>1.1425297974238577</v>
      </c>
      <c r="I17" s="6">
        <v>5.5241368692428132</v>
      </c>
    </row>
    <row r="18" spans="1:9" x14ac:dyDescent="0.2">
      <c r="A18" s="6">
        <v>500</v>
      </c>
      <c r="B18" s="6">
        <v>-1.0000000000000011</v>
      </c>
      <c r="C18" s="6">
        <v>0.47140452079103207</v>
      </c>
      <c r="D18" s="6">
        <v>-2.1213203435596433</v>
      </c>
      <c r="E18" s="6">
        <v>0.16794970566215617</v>
      </c>
      <c r="F18" s="6">
        <v>-3.0282899481977728</v>
      </c>
      <c r="G18" s="6">
        <v>1.0282899481977708</v>
      </c>
      <c r="H18" s="6">
        <v>-3.0282899481977728</v>
      </c>
      <c r="I18" s="6">
        <v>1.0282899481977708</v>
      </c>
    </row>
    <row r="19" spans="1:9" x14ac:dyDescent="0.2">
      <c r="A19" s="6">
        <v>1000</v>
      </c>
      <c r="B19" s="6">
        <v>-3.0000000000000022</v>
      </c>
      <c r="C19" s="6">
        <v>0.47140452079103196</v>
      </c>
      <c r="D19" s="6">
        <v>-6.3639610306789285</v>
      </c>
      <c r="E19" s="6">
        <v>2.3812939816047225E-2</v>
      </c>
      <c r="F19" s="6">
        <v>-5.0282899481977736</v>
      </c>
      <c r="G19" s="6">
        <v>-0.9717100518022308</v>
      </c>
      <c r="H19" s="6">
        <v>-5.0282899481977736</v>
      </c>
      <c r="I19" s="6">
        <v>-0.9717100518022308</v>
      </c>
    </row>
    <row r="20" spans="1:9" x14ac:dyDescent="0.2">
      <c r="A20" s="6">
        <v>3</v>
      </c>
      <c r="B20" s="6">
        <v>0.3333333333333332</v>
      </c>
      <c r="C20" s="6">
        <v>0.47140452079103196</v>
      </c>
      <c r="D20" s="6">
        <v>0.7071067811865468</v>
      </c>
      <c r="E20" s="6">
        <v>0.55278640450004235</v>
      </c>
      <c r="F20" s="6">
        <v>-1.6949566148644382</v>
      </c>
      <c r="G20" s="6">
        <v>2.3616232815311045</v>
      </c>
      <c r="H20" s="6">
        <v>-1.6949566148644382</v>
      </c>
      <c r="I20" s="6">
        <v>2.3616232815311045</v>
      </c>
    </row>
    <row r="21" spans="1:9" x14ac:dyDescent="0.2">
      <c r="A21" s="6">
        <v>6</v>
      </c>
      <c r="B21" s="6">
        <v>-0.3333333333333337</v>
      </c>
      <c r="C21" s="6">
        <v>0.47140452079103207</v>
      </c>
      <c r="D21" s="6">
        <v>-0.70710678118654768</v>
      </c>
      <c r="E21" s="6">
        <v>0.55278640450004213</v>
      </c>
      <c r="F21" s="6">
        <v>-2.3616232815311058</v>
      </c>
      <c r="G21" s="6">
        <v>1.6949566148644382</v>
      </c>
      <c r="H21" s="6">
        <v>-2.3616232815311058</v>
      </c>
      <c r="I21" s="6">
        <v>1.6949566148644382</v>
      </c>
    </row>
    <row r="22" spans="1:9" x14ac:dyDescent="0.2">
      <c r="A22" s="6" t="s">
        <v>5</v>
      </c>
      <c r="B22" s="6">
        <v>5.333333333333333</v>
      </c>
      <c r="C22" s="6">
        <v>0.47140452079103196</v>
      </c>
      <c r="D22" s="6">
        <v>11.313708498984754</v>
      </c>
      <c r="E22" s="6">
        <v>7.722123286332358E-3</v>
      </c>
      <c r="F22" s="6">
        <v>3.3050433851355616</v>
      </c>
      <c r="G22" s="6">
        <v>7.361623281531104</v>
      </c>
      <c r="H22" s="6">
        <v>3.3050433851355616</v>
      </c>
      <c r="I22" s="6">
        <v>7.361623281531104</v>
      </c>
    </row>
    <row r="23" spans="1:9" ht="16" thickBot="1" x14ac:dyDescent="0.25">
      <c r="A23" s="111">
        <v>0.75</v>
      </c>
      <c r="B23" s="111">
        <v>3.6666666666666665</v>
      </c>
      <c r="C23" s="111">
        <v>0.47140452079103196</v>
      </c>
      <c r="D23" s="111">
        <v>7.7781745930520181</v>
      </c>
      <c r="E23" s="111">
        <v>1.6130089900092553E-2</v>
      </c>
      <c r="F23" s="111">
        <v>1.6383767184688951</v>
      </c>
      <c r="G23" s="111">
        <v>5.6949566148644379</v>
      </c>
      <c r="H23" s="111">
        <v>1.6383767184688951</v>
      </c>
      <c r="I23" s="111">
        <v>5.6949566148644379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19"/>
  <sheetViews>
    <sheetView showGridLines="0" tabSelected="1" topLeftCell="A95" zoomScale="150" workbookViewId="0">
      <pane xSplit="1" topLeftCell="H1" activePane="topRight" state="frozen"/>
      <selection pane="topRight" activeCell="A101" sqref="A101"/>
    </sheetView>
  </sheetViews>
  <sheetFormatPr baseColWidth="10" defaultColWidth="8.83203125" defaultRowHeight="15" x14ac:dyDescent="0.2"/>
  <cols>
    <col min="1" max="1" width="34.33203125" bestFit="1" customWidth="1"/>
    <col min="2" max="2" width="12.83203125" bestFit="1" customWidth="1"/>
    <col min="3" max="3" width="13.5" customWidth="1"/>
    <col min="4" max="4" width="10.1640625" customWidth="1"/>
    <col min="5" max="5" width="20.1640625" bestFit="1" customWidth="1"/>
    <col min="6" max="6" width="15.1640625" bestFit="1" customWidth="1"/>
    <col min="7" max="7" width="13.6640625" bestFit="1" customWidth="1"/>
    <col min="8" max="8" width="11.83203125" customWidth="1"/>
    <col min="9" max="9" width="14.33203125" customWidth="1"/>
    <col min="10" max="21" width="12.5" bestFit="1" customWidth="1"/>
    <col min="22" max="22" width="13" bestFit="1" customWidth="1"/>
    <col min="23" max="26" width="12.5" bestFit="1" customWidth="1"/>
  </cols>
  <sheetData>
    <row r="1" spans="1:28" s="4" customFormat="1" ht="25" thickBot="1" x14ac:dyDescent="0.35">
      <c r="A1" s="150" t="s">
        <v>18</v>
      </c>
      <c r="B1" s="151"/>
      <c r="C1" s="151"/>
      <c r="D1" s="151"/>
      <c r="E1" s="151"/>
      <c r="F1" s="151"/>
      <c r="G1" s="152"/>
      <c r="H1" s="29"/>
      <c r="I1" s="29"/>
      <c r="J1" s="29"/>
      <c r="K1" s="29"/>
      <c r="L1" s="29"/>
      <c r="M1" s="29"/>
      <c r="N1" s="29"/>
      <c r="O1" s="29"/>
      <c r="P1" s="29"/>
      <c r="Q1" s="29"/>
      <c r="R1" s="29"/>
      <c r="S1" s="29"/>
      <c r="T1" s="29"/>
      <c r="U1" s="29"/>
      <c r="V1" s="29"/>
      <c r="W1" s="29"/>
      <c r="X1" s="29"/>
      <c r="Y1" s="29"/>
      <c r="Z1" s="29"/>
    </row>
    <row r="2" spans="1:28" ht="22" thickBot="1" x14ac:dyDescent="0.3">
      <c r="A2" s="153" t="s">
        <v>38</v>
      </c>
      <c r="B2" s="154"/>
      <c r="C2" s="154"/>
      <c r="D2" s="154"/>
      <c r="E2" s="154"/>
      <c r="F2" s="154"/>
      <c r="G2" s="155"/>
      <c r="H2" s="22"/>
      <c r="I2" s="22"/>
      <c r="J2" s="22"/>
      <c r="K2" s="22"/>
      <c r="L2" s="22"/>
      <c r="M2" s="22"/>
      <c r="N2" s="22"/>
      <c r="O2" s="22"/>
      <c r="P2" s="22"/>
      <c r="Q2" s="22"/>
      <c r="R2" s="22"/>
      <c r="S2" s="22"/>
      <c r="T2" s="22"/>
      <c r="U2" s="22"/>
      <c r="V2" s="22"/>
      <c r="W2" s="22"/>
      <c r="X2" s="22"/>
      <c r="Y2" s="22"/>
      <c r="Z2" s="22"/>
    </row>
    <row r="3" spans="1:28" ht="21" x14ac:dyDescent="0.25">
      <c r="A3" s="165" t="s">
        <v>28</v>
      </c>
      <c r="B3" s="167" t="s">
        <v>3</v>
      </c>
      <c r="C3" s="168"/>
      <c r="D3" s="167" t="s">
        <v>4</v>
      </c>
      <c r="E3" s="168"/>
      <c r="F3" s="169" t="s">
        <v>14</v>
      </c>
      <c r="G3" s="168"/>
      <c r="H3" s="22"/>
      <c r="I3" s="22"/>
      <c r="J3" s="22"/>
      <c r="K3" s="22"/>
      <c r="L3" s="22"/>
      <c r="M3" s="22"/>
      <c r="N3" s="22"/>
      <c r="O3" s="22"/>
      <c r="P3" s="22"/>
      <c r="Q3" s="22"/>
      <c r="R3" s="22"/>
      <c r="S3" s="22"/>
      <c r="T3" s="22"/>
      <c r="U3" s="22"/>
      <c r="V3" s="22"/>
      <c r="W3" s="22"/>
      <c r="X3" s="22"/>
      <c r="Y3" s="22"/>
      <c r="Z3" s="22"/>
    </row>
    <row r="4" spans="1:28" ht="21" x14ac:dyDescent="0.25">
      <c r="A4" s="166"/>
      <c r="B4" s="42">
        <v>500</v>
      </c>
      <c r="C4" s="43">
        <v>1000</v>
      </c>
      <c r="D4" s="42">
        <v>3</v>
      </c>
      <c r="E4" s="43">
        <v>6</v>
      </c>
      <c r="F4" s="44" t="s">
        <v>5</v>
      </c>
      <c r="G4" s="32">
        <v>0.75</v>
      </c>
      <c r="H4" s="22"/>
      <c r="I4" s="22"/>
      <c r="J4" s="22"/>
      <c r="K4" s="22"/>
      <c r="L4" s="22"/>
      <c r="M4" s="22"/>
      <c r="N4" s="22"/>
      <c r="O4" s="22"/>
      <c r="P4" s="22"/>
      <c r="Q4" s="22"/>
      <c r="R4" s="22"/>
      <c r="S4" s="22"/>
      <c r="T4" s="22"/>
      <c r="U4" s="22"/>
      <c r="V4" s="22"/>
      <c r="W4" s="22"/>
      <c r="X4" s="22"/>
      <c r="Y4" s="22"/>
      <c r="Z4" s="22"/>
    </row>
    <row r="5" spans="1:28" ht="21" x14ac:dyDescent="0.25">
      <c r="A5" s="40">
        <v>1</v>
      </c>
      <c r="B5" s="33">
        <v>0</v>
      </c>
      <c r="C5" s="34">
        <v>0</v>
      </c>
      <c r="D5" s="33">
        <v>0</v>
      </c>
      <c r="E5" s="34">
        <v>1</v>
      </c>
      <c r="F5" s="38">
        <v>0</v>
      </c>
      <c r="G5" s="34">
        <v>0</v>
      </c>
      <c r="H5" s="22"/>
      <c r="I5" s="22"/>
      <c r="J5" s="22"/>
      <c r="K5" s="22"/>
      <c r="L5" s="22"/>
      <c r="M5" s="22"/>
      <c r="N5" s="22"/>
      <c r="O5" s="22"/>
      <c r="P5" s="22"/>
      <c r="Q5" s="22"/>
      <c r="R5" s="22"/>
      <c r="S5" s="22"/>
      <c r="T5" s="22"/>
      <c r="U5" s="22"/>
      <c r="V5" s="22"/>
      <c r="W5" s="22"/>
      <c r="X5" s="22"/>
      <c r="Y5" s="22"/>
      <c r="Z5" s="22"/>
    </row>
    <row r="6" spans="1:28" ht="21" x14ac:dyDescent="0.25">
      <c r="A6" s="40">
        <v>2</v>
      </c>
      <c r="B6" s="33">
        <v>0</v>
      </c>
      <c r="C6" s="34">
        <v>0</v>
      </c>
      <c r="D6" s="33">
        <v>0</v>
      </c>
      <c r="E6" s="34">
        <v>0</v>
      </c>
      <c r="F6" s="38">
        <v>1</v>
      </c>
      <c r="G6" s="34">
        <v>0</v>
      </c>
      <c r="H6" s="4"/>
      <c r="I6" s="22"/>
      <c r="J6" s="22"/>
      <c r="K6" s="22"/>
    </row>
    <row r="7" spans="1:28" x14ac:dyDescent="0.2">
      <c r="A7" s="40">
        <v>3</v>
      </c>
      <c r="B7" s="33">
        <v>0</v>
      </c>
      <c r="C7" s="34">
        <v>0</v>
      </c>
      <c r="D7" s="33">
        <v>1</v>
      </c>
      <c r="E7" s="34">
        <v>0</v>
      </c>
      <c r="F7" s="38">
        <v>0</v>
      </c>
      <c r="G7" s="34">
        <v>1</v>
      </c>
      <c r="H7" s="4"/>
    </row>
    <row r="8" spans="1:28" x14ac:dyDescent="0.2">
      <c r="A8" s="40">
        <v>4</v>
      </c>
      <c r="B8" s="33">
        <v>1</v>
      </c>
      <c r="C8" s="34">
        <v>0</v>
      </c>
      <c r="D8" s="33">
        <v>1</v>
      </c>
      <c r="E8" s="34">
        <v>0</v>
      </c>
      <c r="F8" s="38">
        <v>1</v>
      </c>
      <c r="G8" s="34">
        <v>0</v>
      </c>
      <c r="H8" s="4"/>
    </row>
    <row r="9" spans="1:28" x14ac:dyDescent="0.2">
      <c r="A9" s="40">
        <v>5</v>
      </c>
      <c r="B9" s="33">
        <v>1</v>
      </c>
      <c r="C9" s="34">
        <v>0</v>
      </c>
      <c r="D9" s="33">
        <v>0</v>
      </c>
      <c r="E9" s="34">
        <v>1</v>
      </c>
      <c r="F9" s="38">
        <v>0</v>
      </c>
      <c r="G9" s="34">
        <v>1</v>
      </c>
      <c r="H9" s="4"/>
    </row>
    <row r="10" spans="1:28" x14ac:dyDescent="0.2">
      <c r="A10" s="40">
        <v>6</v>
      </c>
      <c r="B10" s="33">
        <v>1</v>
      </c>
      <c r="C10" s="34">
        <v>0</v>
      </c>
      <c r="D10" s="33">
        <v>0</v>
      </c>
      <c r="E10" s="34">
        <v>0</v>
      </c>
      <c r="F10" s="38">
        <v>0</v>
      </c>
      <c r="G10" s="34">
        <v>0</v>
      </c>
      <c r="H10" s="4"/>
    </row>
    <row r="11" spans="1:28" x14ac:dyDescent="0.2">
      <c r="A11" s="40">
        <v>7</v>
      </c>
      <c r="B11" s="33">
        <v>0</v>
      </c>
      <c r="C11" s="34">
        <v>1</v>
      </c>
      <c r="D11" s="33">
        <v>0</v>
      </c>
      <c r="E11" s="34">
        <v>0</v>
      </c>
      <c r="F11" s="38">
        <v>0</v>
      </c>
      <c r="G11" s="34">
        <v>1</v>
      </c>
      <c r="H11" s="4"/>
      <c r="AB11" s="2"/>
    </row>
    <row r="12" spans="1:28" x14ac:dyDescent="0.2">
      <c r="A12" s="40">
        <v>8</v>
      </c>
      <c r="B12" s="33">
        <v>0</v>
      </c>
      <c r="C12" s="34">
        <v>1</v>
      </c>
      <c r="D12" s="33">
        <v>1</v>
      </c>
      <c r="E12" s="34">
        <v>0</v>
      </c>
      <c r="F12" s="38">
        <v>0</v>
      </c>
      <c r="G12" s="34">
        <v>0</v>
      </c>
      <c r="H12" s="4"/>
    </row>
    <row r="13" spans="1:28" ht="16" thickBot="1" x14ac:dyDescent="0.25">
      <c r="A13" s="41">
        <v>9</v>
      </c>
      <c r="B13" s="35">
        <v>0</v>
      </c>
      <c r="C13" s="37">
        <v>1</v>
      </c>
      <c r="D13" s="35">
        <v>0</v>
      </c>
      <c r="E13" s="37">
        <v>1</v>
      </c>
      <c r="F13" s="39">
        <v>1</v>
      </c>
      <c r="G13" s="37">
        <v>0</v>
      </c>
      <c r="H13" s="4"/>
    </row>
    <row r="14" spans="1:28" s="13" customFormat="1" ht="16" thickBot="1" x14ac:dyDescent="0.25">
      <c r="H14" s="8"/>
    </row>
    <row r="15" spans="1:28" s="13" customFormat="1" ht="20" thickBot="1" x14ac:dyDescent="0.3">
      <c r="A15" s="153" t="s">
        <v>31</v>
      </c>
      <c r="B15" s="154"/>
      <c r="C15" s="154"/>
      <c r="D15" s="154"/>
      <c r="E15" s="154"/>
      <c r="F15" s="154"/>
      <c r="G15" s="154"/>
      <c r="H15" s="154"/>
      <c r="I15" s="154"/>
      <c r="J15" s="154"/>
      <c r="K15" s="154"/>
      <c r="L15" s="154"/>
      <c r="M15" s="154"/>
      <c r="N15" s="154"/>
      <c r="O15" s="154"/>
      <c r="P15" s="154"/>
      <c r="Q15" s="154"/>
      <c r="R15" s="154"/>
      <c r="S15" s="154"/>
      <c r="T15" s="154"/>
      <c r="U15" s="154"/>
      <c r="V15" s="155"/>
    </row>
    <row r="16" spans="1:28" s="23" customFormat="1" x14ac:dyDescent="0.2">
      <c r="A16" s="66" t="s">
        <v>32</v>
      </c>
      <c r="B16" s="47">
        <v>1</v>
      </c>
      <c r="C16" s="47">
        <v>2</v>
      </c>
      <c r="D16" s="47">
        <v>3</v>
      </c>
      <c r="E16" s="47">
        <v>4</v>
      </c>
      <c r="F16" s="47">
        <v>5</v>
      </c>
      <c r="G16" s="47">
        <v>6</v>
      </c>
      <c r="H16" s="47">
        <v>7</v>
      </c>
      <c r="I16" s="47">
        <v>8</v>
      </c>
      <c r="J16" s="47">
        <v>9</v>
      </c>
      <c r="K16" s="47">
        <v>10</v>
      </c>
      <c r="L16" s="47">
        <v>11</v>
      </c>
      <c r="M16" s="47">
        <v>12</v>
      </c>
      <c r="N16" s="47">
        <v>13</v>
      </c>
      <c r="O16" s="47">
        <v>14</v>
      </c>
      <c r="P16" s="47">
        <v>15</v>
      </c>
      <c r="Q16" s="47">
        <v>16</v>
      </c>
      <c r="R16" s="47">
        <v>17</v>
      </c>
      <c r="S16" s="47">
        <v>18</v>
      </c>
      <c r="T16" s="47">
        <v>19</v>
      </c>
      <c r="U16" s="47">
        <v>20</v>
      </c>
      <c r="V16" s="48">
        <v>21</v>
      </c>
    </row>
    <row r="17" spans="1:26" s="23" customFormat="1" ht="16" thickBot="1" x14ac:dyDescent="0.25">
      <c r="A17" s="67" t="s">
        <v>12</v>
      </c>
      <c r="B17" s="49">
        <v>3</v>
      </c>
      <c r="C17" s="49">
        <v>2</v>
      </c>
      <c r="D17" s="49">
        <v>1</v>
      </c>
      <c r="E17" s="49">
        <v>1</v>
      </c>
      <c r="F17" s="49">
        <v>1</v>
      </c>
      <c r="G17" s="49">
        <v>2</v>
      </c>
      <c r="H17" s="49">
        <v>1</v>
      </c>
      <c r="I17" s="49">
        <v>1</v>
      </c>
      <c r="J17" s="49">
        <v>2</v>
      </c>
      <c r="K17" s="49">
        <v>1</v>
      </c>
      <c r="L17" s="49">
        <v>1</v>
      </c>
      <c r="M17" s="49">
        <v>2</v>
      </c>
      <c r="N17" s="49">
        <v>2</v>
      </c>
      <c r="O17" s="49">
        <v>2</v>
      </c>
      <c r="P17" s="49">
        <v>3</v>
      </c>
      <c r="Q17" s="49">
        <v>2</v>
      </c>
      <c r="R17" s="49">
        <v>3</v>
      </c>
      <c r="S17" s="49">
        <v>3</v>
      </c>
      <c r="T17" s="49">
        <v>3</v>
      </c>
      <c r="U17" s="49">
        <v>3</v>
      </c>
      <c r="V17" s="50">
        <v>3</v>
      </c>
    </row>
    <row r="18" spans="1:26" s="13" customFormat="1" ht="16" thickBot="1" x14ac:dyDescent="0.25">
      <c r="H18" s="8"/>
    </row>
    <row r="19" spans="1:26" s="13" customFormat="1" ht="20" thickBot="1" x14ac:dyDescent="0.3">
      <c r="A19" s="153" t="s">
        <v>17</v>
      </c>
      <c r="B19" s="154"/>
      <c r="C19" s="154"/>
      <c r="D19" s="154"/>
      <c r="E19" s="154"/>
      <c r="F19" s="154"/>
      <c r="G19" s="154"/>
      <c r="H19" s="154"/>
      <c r="I19" s="154"/>
      <c r="J19" s="154"/>
      <c r="K19" s="154"/>
      <c r="L19" s="154"/>
      <c r="M19" s="154"/>
      <c r="N19" s="154"/>
      <c r="O19" s="154"/>
      <c r="P19" s="154"/>
      <c r="Q19" s="154"/>
      <c r="R19" s="154"/>
      <c r="S19" s="154"/>
      <c r="T19" s="154"/>
      <c r="U19" s="154"/>
      <c r="V19" s="155"/>
    </row>
    <row r="20" spans="1:26" s="13" customFormat="1" ht="16" thickBot="1" x14ac:dyDescent="0.25">
      <c r="A20" s="165" t="s">
        <v>28</v>
      </c>
      <c r="B20" s="156" t="s">
        <v>23</v>
      </c>
      <c r="C20" s="157"/>
      <c r="D20" s="157"/>
      <c r="E20" s="157"/>
      <c r="F20" s="157"/>
      <c r="G20" s="157"/>
      <c r="H20" s="157"/>
      <c r="I20" s="157"/>
      <c r="J20" s="157"/>
      <c r="K20" s="157"/>
      <c r="L20" s="157"/>
      <c r="M20" s="157"/>
      <c r="N20" s="157"/>
      <c r="O20" s="157"/>
      <c r="P20" s="157"/>
      <c r="Q20" s="157"/>
      <c r="R20" s="157"/>
      <c r="S20" s="157"/>
      <c r="T20" s="157"/>
      <c r="U20" s="157"/>
      <c r="V20" s="158"/>
    </row>
    <row r="21" spans="1:26" s="23" customFormat="1" x14ac:dyDescent="0.2">
      <c r="A21" s="166"/>
      <c r="B21" s="51">
        <v>1</v>
      </c>
      <c r="C21" s="46">
        <v>2</v>
      </c>
      <c r="D21" s="46">
        <v>3</v>
      </c>
      <c r="E21" s="46">
        <v>4</v>
      </c>
      <c r="F21" s="46">
        <v>5</v>
      </c>
      <c r="G21" s="46">
        <v>6</v>
      </c>
      <c r="H21" s="46">
        <v>7</v>
      </c>
      <c r="I21" s="46">
        <v>8</v>
      </c>
      <c r="J21" s="46">
        <v>9</v>
      </c>
      <c r="K21" s="46">
        <v>10</v>
      </c>
      <c r="L21" s="46">
        <v>11</v>
      </c>
      <c r="M21" s="46">
        <v>12</v>
      </c>
      <c r="N21" s="46">
        <v>13</v>
      </c>
      <c r="O21" s="46">
        <v>14</v>
      </c>
      <c r="P21" s="46">
        <v>15</v>
      </c>
      <c r="Q21" s="46">
        <v>16</v>
      </c>
      <c r="R21" s="46">
        <v>17</v>
      </c>
      <c r="S21" s="46">
        <v>18</v>
      </c>
      <c r="T21" s="46">
        <v>19</v>
      </c>
      <c r="U21" s="46">
        <v>20</v>
      </c>
      <c r="V21" s="52">
        <v>21</v>
      </c>
    </row>
    <row r="22" spans="1:26" s="23" customFormat="1" x14ac:dyDescent="0.2">
      <c r="A22" s="40">
        <v>1</v>
      </c>
      <c r="B22" s="33">
        <v>3</v>
      </c>
      <c r="C22" s="28">
        <v>1</v>
      </c>
      <c r="D22" s="28">
        <v>7</v>
      </c>
      <c r="E22" s="28">
        <v>7</v>
      </c>
      <c r="F22" s="28">
        <v>8</v>
      </c>
      <c r="G22" s="28">
        <v>5</v>
      </c>
      <c r="H22" s="28">
        <v>7</v>
      </c>
      <c r="I22" s="28">
        <v>7</v>
      </c>
      <c r="J22" s="28">
        <v>1</v>
      </c>
      <c r="K22" s="28">
        <v>8</v>
      </c>
      <c r="L22" s="28">
        <v>7</v>
      </c>
      <c r="M22" s="28">
        <v>7</v>
      </c>
      <c r="N22" s="28">
        <v>3</v>
      </c>
      <c r="O22" s="28">
        <v>4</v>
      </c>
      <c r="P22" s="28">
        <v>3</v>
      </c>
      <c r="Q22" s="28">
        <v>5</v>
      </c>
      <c r="R22" s="28">
        <v>2</v>
      </c>
      <c r="S22" s="28">
        <v>3</v>
      </c>
      <c r="T22" s="28">
        <v>7</v>
      </c>
      <c r="U22" s="28">
        <v>3</v>
      </c>
      <c r="V22" s="34">
        <v>3</v>
      </c>
    </row>
    <row r="23" spans="1:26" s="23" customFormat="1" x14ac:dyDescent="0.2">
      <c r="A23" s="40">
        <v>2</v>
      </c>
      <c r="B23" s="33">
        <v>9</v>
      </c>
      <c r="C23" s="28">
        <v>8</v>
      </c>
      <c r="D23" s="28">
        <v>9</v>
      </c>
      <c r="E23" s="28">
        <v>9</v>
      </c>
      <c r="F23" s="28">
        <v>9</v>
      </c>
      <c r="G23" s="28">
        <v>8</v>
      </c>
      <c r="H23" s="28">
        <v>9</v>
      </c>
      <c r="I23" s="28">
        <v>9</v>
      </c>
      <c r="J23" s="28">
        <v>8</v>
      </c>
      <c r="K23" s="28">
        <v>9</v>
      </c>
      <c r="L23" s="28">
        <v>9</v>
      </c>
      <c r="M23" s="28">
        <v>6</v>
      </c>
      <c r="N23" s="28">
        <v>7</v>
      </c>
      <c r="O23" s="28">
        <v>9</v>
      </c>
      <c r="P23" s="28">
        <v>9</v>
      </c>
      <c r="Q23" s="28">
        <v>7</v>
      </c>
      <c r="R23" s="28">
        <v>8</v>
      </c>
      <c r="S23" s="28">
        <v>8</v>
      </c>
      <c r="T23" s="28">
        <v>8</v>
      </c>
      <c r="U23" s="28">
        <v>7</v>
      </c>
      <c r="V23" s="34">
        <v>9</v>
      </c>
    </row>
    <row r="24" spans="1:26" s="23" customFormat="1" x14ac:dyDescent="0.2">
      <c r="A24" s="40">
        <v>3</v>
      </c>
      <c r="B24" s="33">
        <v>8</v>
      </c>
      <c r="C24" s="28">
        <v>5</v>
      </c>
      <c r="D24" s="28">
        <v>8</v>
      </c>
      <c r="E24" s="28">
        <v>8</v>
      </c>
      <c r="F24" s="28">
        <v>7</v>
      </c>
      <c r="G24" s="28">
        <v>4</v>
      </c>
      <c r="H24" s="28">
        <v>8</v>
      </c>
      <c r="I24" s="28">
        <v>8</v>
      </c>
      <c r="J24" s="28">
        <v>5</v>
      </c>
      <c r="K24" s="28">
        <v>7</v>
      </c>
      <c r="L24" s="28">
        <v>8</v>
      </c>
      <c r="M24" s="28">
        <v>4</v>
      </c>
      <c r="N24" s="28">
        <v>4</v>
      </c>
      <c r="O24" s="28">
        <v>6</v>
      </c>
      <c r="P24" s="28">
        <v>8</v>
      </c>
      <c r="Q24" s="28">
        <v>4</v>
      </c>
      <c r="R24" s="28">
        <v>5</v>
      </c>
      <c r="S24" s="28">
        <v>5</v>
      </c>
      <c r="T24" s="28">
        <v>4</v>
      </c>
      <c r="U24" s="28">
        <v>4</v>
      </c>
      <c r="V24" s="34">
        <v>7</v>
      </c>
    </row>
    <row r="25" spans="1:26" s="23" customFormat="1" x14ac:dyDescent="0.2">
      <c r="A25" s="40">
        <v>4</v>
      </c>
      <c r="B25" s="33">
        <v>7</v>
      </c>
      <c r="C25" s="28">
        <v>7</v>
      </c>
      <c r="D25" s="28">
        <v>6</v>
      </c>
      <c r="E25" s="28">
        <v>6</v>
      </c>
      <c r="F25" s="28">
        <v>6</v>
      </c>
      <c r="G25" s="28">
        <v>7</v>
      </c>
      <c r="H25" s="28">
        <v>5</v>
      </c>
      <c r="I25" s="28">
        <v>6</v>
      </c>
      <c r="J25" s="28">
        <v>7</v>
      </c>
      <c r="K25" s="28">
        <v>6</v>
      </c>
      <c r="L25" s="28">
        <v>6</v>
      </c>
      <c r="M25" s="28">
        <v>9</v>
      </c>
      <c r="N25" s="28">
        <v>8</v>
      </c>
      <c r="O25" s="28">
        <v>8</v>
      </c>
      <c r="P25" s="28">
        <v>7</v>
      </c>
      <c r="Q25" s="28">
        <v>8</v>
      </c>
      <c r="R25" s="28">
        <v>9</v>
      </c>
      <c r="S25" s="28">
        <v>9</v>
      </c>
      <c r="T25" s="28">
        <v>9</v>
      </c>
      <c r="U25" s="28">
        <v>9</v>
      </c>
      <c r="V25" s="34">
        <v>8</v>
      </c>
    </row>
    <row r="26" spans="1:26" s="23" customFormat="1" x14ac:dyDescent="0.2">
      <c r="A26" s="40">
        <v>5</v>
      </c>
      <c r="B26" s="33">
        <v>6</v>
      </c>
      <c r="C26" s="28">
        <v>4</v>
      </c>
      <c r="D26" s="28">
        <v>5</v>
      </c>
      <c r="E26" s="28">
        <v>4</v>
      </c>
      <c r="F26" s="28">
        <v>4</v>
      </c>
      <c r="G26" s="28">
        <v>2</v>
      </c>
      <c r="H26" s="28">
        <v>3</v>
      </c>
      <c r="I26" s="28">
        <v>4</v>
      </c>
      <c r="J26" s="28">
        <v>4</v>
      </c>
      <c r="K26" s="28">
        <v>4</v>
      </c>
      <c r="L26" s="28">
        <v>5</v>
      </c>
      <c r="M26" s="28">
        <v>2</v>
      </c>
      <c r="N26" s="28">
        <v>2</v>
      </c>
      <c r="O26" s="28">
        <v>2</v>
      </c>
      <c r="P26" s="28">
        <v>6</v>
      </c>
      <c r="Q26" s="28">
        <v>2</v>
      </c>
      <c r="R26" s="28">
        <v>4</v>
      </c>
      <c r="S26" s="28">
        <v>4</v>
      </c>
      <c r="T26" s="28">
        <v>3</v>
      </c>
      <c r="U26" s="28">
        <v>5</v>
      </c>
      <c r="V26" s="34">
        <v>6</v>
      </c>
    </row>
    <row r="27" spans="1:26" s="23" customFormat="1" x14ac:dyDescent="0.2">
      <c r="A27" s="40">
        <v>6</v>
      </c>
      <c r="B27" s="33">
        <v>2</v>
      </c>
      <c r="C27" s="28">
        <v>6</v>
      </c>
      <c r="D27" s="28">
        <v>4</v>
      </c>
      <c r="E27" s="28">
        <v>5</v>
      </c>
      <c r="F27" s="28">
        <v>5</v>
      </c>
      <c r="G27" s="28">
        <v>6</v>
      </c>
      <c r="H27" s="28">
        <v>6</v>
      </c>
      <c r="I27" s="28">
        <v>5</v>
      </c>
      <c r="J27" s="28">
        <v>6</v>
      </c>
      <c r="K27" s="28">
        <v>5</v>
      </c>
      <c r="L27" s="28">
        <v>4</v>
      </c>
      <c r="M27" s="28">
        <v>5</v>
      </c>
      <c r="N27" s="28">
        <v>6</v>
      </c>
      <c r="O27" s="28">
        <v>5</v>
      </c>
      <c r="P27" s="28">
        <v>2</v>
      </c>
      <c r="Q27" s="28">
        <v>3</v>
      </c>
      <c r="R27" s="28">
        <v>3</v>
      </c>
      <c r="S27" s="28">
        <v>1</v>
      </c>
      <c r="T27" s="28">
        <v>2</v>
      </c>
      <c r="U27" s="28">
        <v>2</v>
      </c>
      <c r="V27" s="34">
        <v>2</v>
      </c>
    </row>
    <row r="28" spans="1:26" s="23" customFormat="1" x14ac:dyDescent="0.2">
      <c r="A28" s="40">
        <v>7</v>
      </c>
      <c r="B28" s="33">
        <v>4</v>
      </c>
      <c r="C28" s="28">
        <v>9</v>
      </c>
      <c r="D28" s="28">
        <v>3</v>
      </c>
      <c r="E28" s="28">
        <v>3</v>
      </c>
      <c r="F28" s="28">
        <v>2</v>
      </c>
      <c r="G28" s="28">
        <v>9</v>
      </c>
      <c r="H28" s="28">
        <v>4</v>
      </c>
      <c r="I28" s="28">
        <v>3</v>
      </c>
      <c r="J28" s="28">
        <v>9</v>
      </c>
      <c r="K28" s="28">
        <v>3</v>
      </c>
      <c r="L28" s="28">
        <v>3</v>
      </c>
      <c r="M28" s="28">
        <v>8</v>
      </c>
      <c r="N28" s="28">
        <v>9</v>
      </c>
      <c r="O28" s="28">
        <v>7</v>
      </c>
      <c r="P28" s="28">
        <v>4</v>
      </c>
      <c r="Q28" s="28">
        <v>9</v>
      </c>
      <c r="R28" s="28">
        <v>7</v>
      </c>
      <c r="S28" s="28">
        <v>7</v>
      </c>
      <c r="T28" s="28">
        <v>6</v>
      </c>
      <c r="U28" s="28">
        <v>8</v>
      </c>
      <c r="V28" s="34">
        <v>4</v>
      </c>
    </row>
    <row r="29" spans="1:26" s="23" customFormat="1" x14ac:dyDescent="0.2">
      <c r="A29" s="40">
        <v>8</v>
      </c>
      <c r="B29" s="33">
        <v>1</v>
      </c>
      <c r="C29" s="28">
        <v>2</v>
      </c>
      <c r="D29" s="28">
        <v>1</v>
      </c>
      <c r="E29" s="28">
        <v>2</v>
      </c>
      <c r="F29" s="28">
        <v>3</v>
      </c>
      <c r="G29" s="28">
        <v>3</v>
      </c>
      <c r="H29" s="28">
        <v>2</v>
      </c>
      <c r="I29" s="28">
        <v>2</v>
      </c>
      <c r="J29" s="28">
        <v>2</v>
      </c>
      <c r="K29" s="28">
        <v>2</v>
      </c>
      <c r="L29" s="28">
        <v>1</v>
      </c>
      <c r="M29" s="28">
        <v>3</v>
      </c>
      <c r="N29" s="28">
        <v>5</v>
      </c>
      <c r="O29" s="28">
        <v>3</v>
      </c>
      <c r="P29" s="28">
        <v>1</v>
      </c>
      <c r="Q29" s="28">
        <v>6</v>
      </c>
      <c r="R29" s="28">
        <v>1</v>
      </c>
      <c r="S29" s="28">
        <v>2</v>
      </c>
      <c r="T29" s="28">
        <v>1</v>
      </c>
      <c r="U29" s="28">
        <v>1</v>
      </c>
      <c r="V29" s="34">
        <v>1</v>
      </c>
    </row>
    <row r="30" spans="1:26" s="23" customFormat="1" ht="16" thickBot="1" x14ac:dyDescent="0.25">
      <c r="A30" s="41">
        <v>9</v>
      </c>
      <c r="B30" s="35">
        <v>5</v>
      </c>
      <c r="C30" s="36">
        <v>3</v>
      </c>
      <c r="D30" s="36">
        <v>2</v>
      </c>
      <c r="E30" s="36">
        <v>1</v>
      </c>
      <c r="F30" s="36">
        <v>1</v>
      </c>
      <c r="G30" s="36">
        <v>1</v>
      </c>
      <c r="H30" s="36">
        <v>1</v>
      </c>
      <c r="I30" s="36">
        <v>1</v>
      </c>
      <c r="J30" s="36">
        <v>3</v>
      </c>
      <c r="K30" s="36">
        <v>1</v>
      </c>
      <c r="L30" s="36">
        <v>2</v>
      </c>
      <c r="M30" s="36">
        <v>1</v>
      </c>
      <c r="N30" s="36">
        <v>1</v>
      </c>
      <c r="O30" s="36">
        <v>1</v>
      </c>
      <c r="P30" s="36">
        <v>5</v>
      </c>
      <c r="Q30" s="36">
        <v>1</v>
      </c>
      <c r="R30" s="36">
        <v>6</v>
      </c>
      <c r="S30" s="36">
        <v>6</v>
      </c>
      <c r="T30" s="36">
        <v>5</v>
      </c>
      <c r="U30" s="36">
        <v>6</v>
      </c>
      <c r="V30" s="37">
        <v>5</v>
      </c>
    </row>
    <row r="31" spans="1:26" s="13" customFormat="1" ht="16" thickBot="1" x14ac:dyDescent="0.25">
      <c r="H31" s="8"/>
      <c r="T31" s="23"/>
      <c r="U31" s="23"/>
      <c r="V31" s="23"/>
      <c r="W31" s="23"/>
      <c r="X31" s="23"/>
      <c r="Y31" s="23"/>
      <c r="Z31" s="23"/>
    </row>
    <row r="32" spans="1:26" ht="20" thickBot="1" x14ac:dyDescent="0.3">
      <c r="A32" s="153" t="s">
        <v>39</v>
      </c>
      <c r="B32" s="154"/>
      <c r="C32" s="154"/>
      <c r="D32" s="154"/>
      <c r="E32" s="154"/>
      <c r="F32" s="154"/>
      <c r="G32" s="154"/>
      <c r="H32" s="154"/>
      <c r="I32" s="154"/>
      <c r="J32" s="154"/>
      <c r="K32" s="154"/>
      <c r="L32" s="154"/>
      <c r="M32" s="154"/>
      <c r="N32" s="154"/>
      <c r="O32" s="154"/>
      <c r="P32" s="154"/>
      <c r="Q32" s="154"/>
      <c r="R32" s="154"/>
      <c r="S32" s="154"/>
      <c r="T32" s="154"/>
      <c r="U32" s="154"/>
      <c r="V32" s="155"/>
      <c r="W32" s="23"/>
      <c r="X32" s="23"/>
      <c r="Y32" s="23"/>
      <c r="Z32" s="23"/>
    </row>
    <row r="33" spans="1:58" s="13" customFormat="1" ht="16" thickBot="1" x14ac:dyDescent="0.25">
      <c r="A33" s="165" t="s">
        <v>33</v>
      </c>
      <c r="B33" s="157" t="s">
        <v>23</v>
      </c>
      <c r="C33" s="157"/>
      <c r="D33" s="157"/>
      <c r="E33" s="157"/>
      <c r="F33" s="157"/>
      <c r="G33" s="157"/>
      <c r="H33" s="157"/>
      <c r="I33" s="157"/>
      <c r="J33" s="157"/>
      <c r="K33" s="157"/>
      <c r="L33" s="157"/>
      <c r="M33" s="157"/>
      <c r="N33" s="157"/>
      <c r="O33" s="157"/>
      <c r="P33" s="157"/>
      <c r="Q33" s="157"/>
      <c r="R33" s="157"/>
      <c r="S33" s="157"/>
      <c r="T33" s="157"/>
      <c r="U33" s="157"/>
      <c r="V33" s="158"/>
      <c r="W33" s="23"/>
      <c r="X33" s="23"/>
      <c r="Y33" s="23"/>
      <c r="Z33" s="23"/>
    </row>
    <row r="34" spans="1:58" s="23" customFormat="1" x14ac:dyDescent="0.2">
      <c r="A34" s="166"/>
      <c r="B34" s="45">
        <v>1</v>
      </c>
      <c r="C34" s="46">
        <v>2</v>
      </c>
      <c r="D34" s="46">
        <v>3</v>
      </c>
      <c r="E34" s="46">
        <v>4</v>
      </c>
      <c r="F34" s="46">
        <v>5</v>
      </c>
      <c r="G34" s="46">
        <v>6</v>
      </c>
      <c r="H34" s="46">
        <v>7</v>
      </c>
      <c r="I34" s="46">
        <v>8</v>
      </c>
      <c r="J34" s="46">
        <v>9</v>
      </c>
      <c r="K34" s="46">
        <v>10</v>
      </c>
      <c r="L34" s="46">
        <v>11</v>
      </c>
      <c r="M34" s="46">
        <v>12</v>
      </c>
      <c r="N34" s="46">
        <v>13</v>
      </c>
      <c r="O34" s="46">
        <v>14</v>
      </c>
      <c r="P34" s="46">
        <v>15</v>
      </c>
      <c r="Q34" s="46">
        <v>16</v>
      </c>
      <c r="R34" s="46">
        <v>17</v>
      </c>
      <c r="S34" s="46">
        <v>18</v>
      </c>
      <c r="T34" s="46">
        <v>19</v>
      </c>
      <c r="U34" s="46">
        <v>20</v>
      </c>
      <c r="V34" s="52">
        <v>21</v>
      </c>
    </row>
    <row r="35" spans="1:58" x14ac:dyDescent="0.2">
      <c r="A35" s="114" t="s">
        <v>6</v>
      </c>
      <c r="B35" s="149">
        <v>3.6666666666666687</v>
      </c>
      <c r="C35" s="149">
        <v>5.3333333333333321</v>
      </c>
      <c r="D35" s="149">
        <v>7.3333333333333339</v>
      </c>
      <c r="E35" s="149">
        <v>8.3333333333333339</v>
      </c>
      <c r="F35" s="149">
        <v>8.6666666666666679</v>
      </c>
      <c r="G35" s="149">
        <v>7.9999999999999991</v>
      </c>
      <c r="H35" s="149">
        <v>9.3333333333333339</v>
      </c>
      <c r="I35" s="149">
        <v>8.3333333333333339</v>
      </c>
      <c r="J35" s="149">
        <v>5.3333333333333321</v>
      </c>
      <c r="K35" s="149">
        <v>8.6666666666666661</v>
      </c>
      <c r="L35" s="149">
        <v>7.3333333333333339</v>
      </c>
      <c r="M35" s="149">
        <v>7</v>
      </c>
      <c r="N35" s="149">
        <v>6.6666666666666643</v>
      </c>
      <c r="O35" s="149">
        <v>7.3333333333333339</v>
      </c>
      <c r="P35" s="149">
        <v>3.6666666666666687</v>
      </c>
      <c r="Q35" s="149">
        <v>6.333333333333333</v>
      </c>
      <c r="R35" s="149">
        <v>3.0000000000000018</v>
      </c>
      <c r="S35" s="149">
        <v>2.6666666666666687</v>
      </c>
      <c r="T35" s="149">
        <v>5</v>
      </c>
      <c r="U35" s="149">
        <v>2.3333333333333335</v>
      </c>
      <c r="V35" s="149">
        <v>3.3333333333333357</v>
      </c>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row>
    <row r="36" spans="1:58" x14ac:dyDescent="0.2">
      <c r="A36" s="146" t="s">
        <v>7</v>
      </c>
      <c r="B36" s="149">
        <v>-1.6666666666666672</v>
      </c>
      <c r="C36" s="149">
        <v>1.0000000000000004</v>
      </c>
      <c r="D36" s="149">
        <v>-3.0000000000000004</v>
      </c>
      <c r="E36" s="149">
        <v>-3.0000000000000009</v>
      </c>
      <c r="F36" s="149">
        <v>-3.0000000000000018</v>
      </c>
      <c r="G36" s="149">
        <v>-0.66666666666666574</v>
      </c>
      <c r="H36" s="149">
        <v>-3.3333333333333344</v>
      </c>
      <c r="I36" s="149">
        <v>-3.0000000000000009</v>
      </c>
      <c r="J36" s="149">
        <v>1.0000000000000004</v>
      </c>
      <c r="K36" s="149">
        <v>-3</v>
      </c>
      <c r="L36" s="149">
        <v>-3.0000000000000004</v>
      </c>
      <c r="M36" s="149">
        <v>-0.33333333333333282</v>
      </c>
      <c r="N36" s="149">
        <v>0.66666666666666718</v>
      </c>
      <c r="O36" s="149">
        <v>-1.3333333333333335</v>
      </c>
      <c r="P36" s="149">
        <v>-1.6666666666666672</v>
      </c>
      <c r="Q36" s="149">
        <v>-1</v>
      </c>
      <c r="R36" s="149">
        <v>0.33333333333333381</v>
      </c>
      <c r="S36" s="149">
        <v>-0.66666666666666696</v>
      </c>
      <c r="T36" s="149">
        <v>-1.6666666666666672</v>
      </c>
      <c r="U36" s="149">
        <v>0.66666666666666741</v>
      </c>
      <c r="V36" s="149">
        <v>-1.0000000000000011</v>
      </c>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row>
    <row r="37" spans="1:58" x14ac:dyDescent="0.2">
      <c r="A37" s="146" t="s">
        <v>8</v>
      </c>
      <c r="B37" s="149">
        <v>-3.3333333333333344</v>
      </c>
      <c r="C37" s="149">
        <v>3.1401849173675498E-16</v>
      </c>
      <c r="D37" s="149">
        <v>-6</v>
      </c>
      <c r="E37" s="149">
        <v>-6</v>
      </c>
      <c r="F37" s="149">
        <v>-6.0000000000000018</v>
      </c>
      <c r="G37" s="149">
        <v>-1.3333333333333335</v>
      </c>
      <c r="H37" s="149">
        <v>-5.6666666666666661</v>
      </c>
      <c r="I37" s="149">
        <v>-6</v>
      </c>
      <c r="J37" s="149">
        <v>3.1401849173675498E-16</v>
      </c>
      <c r="K37" s="149">
        <v>-6</v>
      </c>
      <c r="L37" s="149">
        <v>-6</v>
      </c>
      <c r="M37" s="149">
        <v>-1.6666666666666663</v>
      </c>
      <c r="N37" s="149">
        <v>0.33333333333333348</v>
      </c>
      <c r="O37" s="149">
        <v>-2.666666666666667</v>
      </c>
      <c r="P37" s="149">
        <v>-3.3333333333333344</v>
      </c>
      <c r="Q37" s="149">
        <v>0</v>
      </c>
      <c r="R37" s="149">
        <v>-0.33333333333333354</v>
      </c>
      <c r="S37" s="149">
        <v>-0.33333333333333354</v>
      </c>
      <c r="T37" s="149">
        <v>-2.3333333333333335</v>
      </c>
      <c r="U37" s="149">
        <v>0.33333333333333348</v>
      </c>
      <c r="V37" s="149">
        <v>-3.0000000000000022</v>
      </c>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row>
    <row r="38" spans="1:58" x14ac:dyDescent="0.2">
      <c r="A38" s="146" t="s">
        <v>9</v>
      </c>
      <c r="B38" s="149">
        <v>0.33333333333333226</v>
      </c>
      <c r="C38" s="149">
        <v>-2.9999999999999996</v>
      </c>
      <c r="D38" s="149">
        <v>-0.3333333333333337</v>
      </c>
      <c r="E38" s="149">
        <v>-0.33333333333333354</v>
      </c>
      <c r="F38" s="149">
        <v>-7.8504622934188746E-17</v>
      </c>
      <c r="G38" s="149">
        <v>-3</v>
      </c>
      <c r="H38" s="149">
        <v>-1.3333333333333339</v>
      </c>
      <c r="I38" s="149">
        <v>-0.33333333333333354</v>
      </c>
      <c r="J38" s="149">
        <v>-2.9999999999999996</v>
      </c>
      <c r="K38" s="149">
        <v>-0.66666666666666663</v>
      </c>
      <c r="L38" s="149">
        <v>-0.3333333333333337</v>
      </c>
      <c r="M38" s="149">
        <v>-1.0000000000000004</v>
      </c>
      <c r="N38" s="149">
        <v>-1.6666666666666665</v>
      </c>
      <c r="O38" s="149">
        <v>-1.333333333333333</v>
      </c>
      <c r="P38" s="149">
        <v>0.33333333333333226</v>
      </c>
      <c r="Q38" s="149">
        <v>-0.33333333333333404</v>
      </c>
      <c r="R38" s="149">
        <v>-1.0000000000000009</v>
      </c>
      <c r="S38" s="149">
        <v>-7.0654160640769876E-16</v>
      </c>
      <c r="T38" s="149">
        <v>-0.66666666666666674</v>
      </c>
      <c r="U38" s="149">
        <v>-1.0000000000000009</v>
      </c>
      <c r="V38" s="149">
        <v>0.3333333333333332</v>
      </c>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row>
    <row r="39" spans="1:58" x14ac:dyDescent="0.2">
      <c r="A39" s="146" t="s">
        <v>10</v>
      </c>
      <c r="B39" s="149">
        <v>-0.33333333333333393</v>
      </c>
      <c r="C39" s="149">
        <v>-4.9999999999999973</v>
      </c>
      <c r="D39" s="149">
        <v>-0.66666666666666707</v>
      </c>
      <c r="E39" s="149">
        <v>-1.666666666666667</v>
      </c>
      <c r="F39" s="149">
        <v>-1.0000000000000002</v>
      </c>
      <c r="G39" s="149">
        <v>-4.9999999999999991</v>
      </c>
      <c r="H39" s="149">
        <v>-2.6666666666666679</v>
      </c>
      <c r="I39" s="149">
        <v>-1.666666666666667</v>
      </c>
      <c r="J39" s="149">
        <v>-4.9999999999999973</v>
      </c>
      <c r="K39" s="149">
        <v>-1.333333333333333</v>
      </c>
      <c r="L39" s="149">
        <v>-0.66666666666666707</v>
      </c>
      <c r="M39" s="149">
        <v>-3.0000000000000004</v>
      </c>
      <c r="N39" s="149">
        <v>-5.3333333333333321</v>
      </c>
      <c r="O39" s="149">
        <v>-4.6666666666666652</v>
      </c>
      <c r="P39" s="149">
        <v>-0.33333333333333393</v>
      </c>
      <c r="Q39" s="149">
        <v>-3.6666666666666674</v>
      </c>
      <c r="R39" s="149">
        <v>-2.0000000000000004</v>
      </c>
      <c r="S39" s="149">
        <v>-1.0000000000000004</v>
      </c>
      <c r="T39" s="149">
        <v>-0.33333333333333293</v>
      </c>
      <c r="U39" s="149">
        <v>-1.0000000000000007</v>
      </c>
      <c r="V39" s="149">
        <v>-0.3333333333333337</v>
      </c>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row>
    <row r="40" spans="1:58" x14ac:dyDescent="0.2">
      <c r="A40" s="147" t="s">
        <v>15</v>
      </c>
      <c r="B40" s="149">
        <v>5</v>
      </c>
      <c r="C40" s="149">
        <v>3</v>
      </c>
      <c r="D40" s="149">
        <v>1.666666666666667</v>
      </c>
      <c r="E40" s="149">
        <v>0.66666666666666663</v>
      </c>
      <c r="F40" s="149">
        <v>3.1401849173675498E-16</v>
      </c>
      <c r="G40" s="149">
        <v>0.66666666666666852</v>
      </c>
      <c r="H40" s="149">
        <v>-9.4697566178427313E-17</v>
      </c>
      <c r="I40" s="149">
        <v>0.66666666666666663</v>
      </c>
      <c r="J40" s="149">
        <v>3</v>
      </c>
      <c r="K40" s="149">
        <v>0.33333333333333387</v>
      </c>
      <c r="L40" s="149">
        <v>1.666666666666667</v>
      </c>
      <c r="M40" s="149">
        <v>0.33333333333333331</v>
      </c>
      <c r="N40" s="149">
        <v>0.66666666666666807</v>
      </c>
      <c r="O40" s="149">
        <v>2.0000000000000004</v>
      </c>
      <c r="P40" s="149">
        <v>5</v>
      </c>
      <c r="Q40" s="149">
        <v>0.66666666666666763</v>
      </c>
      <c r="R40" s="149">
        <v>5.666666666666667</v>
      </c>
      <c r="S40" s="149">
        <v>5.6666666666666661</v>
      </c>
      <c r="T40" s="149">
        <v>3.9999999999999996</v>
      </c>
      <c r="U40" s="149">
        <v>5.3333333333333357</v>
      </c>
      <c r="V40" s="149">
        <v>5.333333333333333</v>
      </c>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row>
    <row r="41" spans="1:58" ht="16" thickBot="1" x14ac:dyDescent="0.25">
      <c r="A41" s="148" t="s">
        <v>16</v>
      </c>
      <c r="B41" s="149">
        <v>3.9999999999999991</v>
      </c>
      <c r="C41" s="149">
        <v>3</v>
      </c>
      <c r="D41" s="149">
        <v>1.3333333333333337</v>
      </c>
      <c r="E41" s="149">
        <v>0.33333333333333331</v>
      </c>
      <c r="F41" s="149">
        <v>-1</v>
      </c>
      <c r="G41" s="149">
        <v>0.33333333333333448</v>
      </c>
      <c r="H41" s="149">
        <v>-2.4173154764631413E-16</v>
      </c>
      <c r="I41" s="149">
        <v>0.33333333333333331</v>
      </c>
      <c r="J41" s="149">
        <v>3</v>
      </c>
      <c r="K41" s="149">
        <v>-0.33333333333333298</v>
      </c>
      <c r="L41" s="149">
        <v>1.3333333333333337</v>
      </c>
      <c r="M41" s="149">
        <v>-0.33333333333333265</v>
      </c>
      <c r="N41" s="149">
        <v>0.33333333333333415</v>
      </c>
      <c r="O41" s="149">
        <v>1.0000000000000002</v>
      </c>
      <c r="P41" s="149">
        <v>3.9999999999999991</v>
      </c>
      <c r="Q41" s="149">
        <v>0.33333333333333381</v>
      </c>
      <c r="R41" s="149">
        <v>3.3333333333333326</v>
      </c>
      <c r="S41" s="149">
        <v>3.3333333333333326</v>
      </c>
      <c r="T41" s="149">
        <v>1.0000000000000002</v>
      </c>
      <c r="U41" s="149">
        <v>3.6666666666666661</v>
      </c>
      <c r="V41" s="149">
        <v>3.6666666666666665</v>
      </c>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row>
    <row r="42" spans="1:58" ht="16" thickBot="1" x14ac:dyDescent="0.25">
      <c r="A42" s="2"/>
      <c r="C42" s="2"/>
      <c r="G42" s="24"/>
      <c r="H42" s="25"/>
      <c r="I42" s="6"/>
      <c r="J42" s="6"/>
      <c r="K42" s="6"/>
      <c r="L42" s="6"/>
      <c r="M42" s="6"/>
      <c r="N42" s="6"/>
      <c r="O42" s="6"/>
      <c r="P42" s="6"/>
      <c r="Q42" s="6"/>
      <c r="R42" s="6"/>
      <c r="S42" s="6"/>
      <c r="T42" s="6"/>
      <c r="U42" s="6"/>
      <c r="V42" s="6"/>
      <c r="W42" s="6"/>
      <c r="X42" s="6"/>
      <c r="Y42" s="6"/>
      <c r="Z42" s="6"/>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row>
    <row r="43" spans="1:58" ht="20" thickBot="1" x14ac:dyDescent="0.3">
      <c r="A43" s="153" t="s">
        <v>1</v>
      </c>
      <c r="B43" s="154"/>
      <c r="C43" s="154"/>
      <c r="D43" s="154"/>
      <c r="E43" s="154"/>
      <c r="F43" s="154"/>
      <c r="G43" s="154"/>
      <c r="H43" s="154"/>
      <c r="I43" s="154"/>
      <c r="J43" s="154"/>
      <c r="K43" s="154"/>
      <c r="L43" s="154"/>
      <c r="M43" s="154"/>
      <c r="N43" s="154"/>
      <c r="O43" s="154"/>
      <c r="P43" s="154"/>
      <c r="Q43" s="154"/>
      <c r="R43" s="154"/>
      <c r="S43" s="154"/>
      <c r="T43" s="154"/>
      <c r="U43" s="154"/>
      <c r="V43" s="155"/>
      <c r="W43" s="6"/>
      <c r="X43" s="6"/>
      <c r="Y43" s="6"/>
      <c r="Z43" s="6"/>
    </row>
    <row r="44" spans="1:58" s="13" customFormat="1" ht="16" thickBot="1" x14ac:dyDescent="0.25">
      <c r="A44" s="165" t="s">
        <v>33</v>
      </c>
      <c r="B44" s="157" t="s">
        <v>23</v>
      </c>
      <c r="C44" s="157"/>
      <c r="D44" s="157"/>
      <c r="E44" s="157"/>
      <c r="F44" s="157"/>
      <c r="G44" s="157"/>
      <c r="H44" s="157"/>
      <c r="I44" s="157"/>
      <c r="J44" s="157"/>
      <c r="K44" s="157"/>
      <c r="L44" s="157"/>
      <c r="M44" s="157"/>
      <c r="N44" s="157"/>
      <c r="O44" s="157"/>
      <c r="P44" s="157"/>
      <c r="Q44" s="157"/>
      <c r="R44" s="157"/>
      <c r="S44" s="157"/>
      <c r="T44" s="157"/>
      <c r="U44" s="157"/>
      <c r="V44" s="158"/>
      <c r="W44" s="6"/>
      <c r="X44" s="6"/>
      <c r="Y44" s="6"/>
      <c r="Z44" s="6"/>
    </row>
    <row r="45" spans="1:58" s="23" customFormat="1" x14ac:dyDescent="0.2">
      <c r="A45" s="166"/>
      <c r="B45" s="57">
        <v>1</v>
      </c>
      <c r="C45" s="47">
        <v>2</v>
      </c>
      <c r="D45" s="47">
        <v>3</v>
      </c>
      <c r="E45" s="47">
        <v>4</v>
      </c>
      <c r="F45" s="47">
        <v>5</v>
      </c>
      <c r="G45" s="47">
        <v>6</v>
      </c>
      <c r="H45" s="47">
        <v>7</v>
      </c>
      <c r="I45" s="47">
        <v>8</v>
      </c>
      <c r="J45" s="47">
        <v>9</v>
      </c>
      <c r="K45" s="47">
        <v>10</v>
      </c>
      <c r="L45" s="47">
        <v>11</v>
      </c>
      <c r="M45" s="47">
        <v>12</v>
      </c>
      <c r="N45" s="47">
        <v>13</v>
      </c>
      <c r="O45" s="47">
        <v>14</v>
      </c>
      <c r="P45" s="47">
        <v>15</v>
      </c>
      <c r="Q45" s="47">
        <v>16</v>
      </c>
      <c r="R45" s="47">
        <v>17</v>
      </c>
      <c r="S45" s="47">
        <v>18</v>
      </c>
      <c r="T45" s="47">
        <v>19</v>
      </c>
      <c r="U45" s="47">
        <v>20</v>
      </c>
      <c r="V45" s="48">
        <v>21</v>
      </c>
      <c r="W45" s="6"/>
      <c r="X45" s="6"/>
      <c r="Y45" s="6"/>
      <c r="Z45" s="6"/>
    </row>
    <row r="46" spans="1:58" ht="14.5" customHeight="1" x14ac:dyDescent="0.2">
      <c r="A46" s="54" t="s">
        <v>11</v>
      </c>
      <c r="B46" s="56">
        <f>MAX(B36:B37,0)-MIN(B36:B37,0)</f>
        <v>3.3333333333333344</v>
      </c>
      <c r="C46" s="56">
        <f>C36-C37</f>
        <v>1.0000000000000002</v>
      </c>
      <c r="D46" s="56">
        <f t="shared" ref="D46:V46" si="0">D36-D37</f>
        <v>2.9999999999999996</v>
      </c>
      <c r="E46" s="56">
        <f t="shared" si="0"/>
        <v>2.9999999999999991</v>
      </c>
      <c r="F46" s="56">
        <f t="shared" si="0"/>
        <v>3</v>
      </c>
      <c r="G46" s="56">
        <f t="shared" si="0"/>
        <v>0.66666666666666774</v>
      </c>
      <c r="H46" s="56">
        <f t="shared" si="0"/>
        <v>2.3333333333333317</v>
      </c>
      <c r="I46" s="56">
        <f t="shared" si="0"/>
        <v>2.9999999999999991</v>
      </c>
      <c r="J46" s="56">
        <f t="shared" si="0"/>
        <v>1.0000000000000002</v>
      </c>
      <c r="K46" s="56">
        <f t="shared" si="0"/>
        <v>3</v>
      </c>
      <c r="L46" s="56">
        <f t="shared" si="0"/>
        <v>2.9999999999999996</v>
      </c>
      <c r="M46" s="56">
        <f t="shared" si="0"/>
        <v>1.3333333333333335</v>
      </c>
      <c r="N46" s="56">
        <f t="shared" si="0"/>
        <v>0.3333333333333337</v>
      </c>
      <c r="O46" s="56">
        <f t="shared" si="0"/>
        <v>1.3333333333333335</v>
      </c>
      <c r="P46" s="56">
        <f t="shared" si="0"/>
        <v>1.6666666666666672</v>
      </c>
      <c r="Q46" s="56">
        <f t="shared" si="0"/>
        <v>-1</v>
      </c>
      <c r="R46" s="56">
        <f t="shared" si="0"/>
        <v>0.66666666666666741</v>
      </c>
      <c r="S46" s="56">
        <f t="shared" si="0"/>
        <v>-0.33333333333333343</v>
      </c>
      <c r="T46" s="56">
        <f t="shared" si="0"/>
        <v>0.6666666666666663</v>
      </c>
      <c r="U46" s="56">
        <f t="shared" si="0"/>
        <v>0.33333333333333393</v>
      </c>
      <c r="V46" s="56">
        <f t="shared" si="0"/>
        <v>2.0000000000000009</v>
      </c>
      <c r="W46" s="6"/>
      <c r="X46" s="6"/>
      <c r="Y46" s="6"/>
      <c r="Z46" s="6"/>
    </row>
    <row r="47" spans="1:58" x14ac:dyDescent="0.2">
      <c r="A47" s="54" t="s">
        <v>4</v>
      </c>
      <c r="B47" s="56">
        <f>B38-B39</f>
        <v>0.66666666666666619</v>
      </c>
      <c r="C47" s="56">
        <f>C38-C39</f>
        <v>1.9999999999999978</v>
      </c>
      <c r="D47" s="56">
        <f t="shared" ref="D47:V47" si="1">D38-D39</f>
        <v>0.33333333333333337</v>
      </c>
      <c r="E47" s="56">
        <f t="shared" si="1"/>
        <v>1.3333333333333335</v>
      </c>
      <c r="F47" s="56">
        <f t="shared" si="1"/>
        <v>1.0000000000000002</v>
      </c>
      <c r="G47" s="56">
        <f t="shared" si="1"/>
        <v>1.9999999999999991</v>
      </c>
      <c r="H47" s="56">
        <f t="shared" si="1"/>
        <v>1.3333333333333339</v>
      </c>
      <c r="I47" s="56">
        <f t="shared" si="1"/>
        <v>1.3333333333333335</v>
      </c>
      <c r="J47" s="56">
        <f t="shared" si="1"/>
        <v>1.9999999999999978</v>
      </c>
      <c r="K47" s="56">
        <f t="shared" si="1"/>
        <v>0.66666666666666641</v>
      </c>
      <c r="L47" s="56">
        <f t="shared" si="1"/>
        <v>0.33333333333333337</v>
      </c>
      <c r="M47" s="56">
        <f t="shared" si="1"/>
        <v>2</v>
      </c>
      <c r="N47" s="56">
        <f t="shared" si="1"/>
        <v>3.6666666666666656</v>
      </c>
      <c r="O47" s="56">
        <f t="shared" si="1"/>
        <v>3.3333333333333321</v>
      </c>
      <c r="P47" s="56">
        <f t="shared" si="1"/>
        <v>0.66666666666666619</v>
      </c>
      <c r="Q47" s="56">
        <f t="shared" si="1"/>
        <v>3.3333333333333335</v>
      </c>
      <c r="R47" s="56">
        <f t="shared" si="1"/>
        <v>0.99999999999999956</v>
      </c>
      <c r="S47" s="56">
        <f t="shared" si="1"/>
        <v>0.99999999999999978</v>
      </c>
      <c r="T47" s="56">
        <f t="shared" si="1"/>
        <v>-0.33333333333333381</v>
      </c>
      <c r="U47" s="56">
        <f t="shared" si="1"/>
        <v>0</v>
      </c>
      <c r="V47" s="56">
        <f t="shared" si="1"/>
        <v>0.66666666666666696</v>
      </c>
      <c r="W47" s="6"/>
      <c r="X47" s="6"/>
      <c r="Y47" s="6"/>
      <c r="Z47" s="6"/>
    </row>
    <row r="48" spans="1:58" x14ac:dyDescent="0.2">
      <c r="A48" s="54" t="s">
        <v>14</v>
      </c>
      <c r="B48" s="56">
        <f>B40-B41</f>
        <v>1.0000000000000009</v>
      </c>
      <c r="C48" s="56">
        <f>C40-C41</f>
        <v>0</v>
      </c>
      <c r="D48" s="56">
        <f t="shared" ref="D48:V48" si="2">D40-D41</f>
        <v>0.33333333333333326</v>
      </c>
      <c r="E48" s="56">
        <f t="shared" si="2"/>
        <v>0.33333333333333331</v>
      </c>
      <c r="F48" s="56">
        <f t="shared" si="2"/>
        <v>1.0000000000000002</v>
      </c>
      <c r="G48" s="56">
        <f t="shared" si="2"/>
        <v>0.33333333333333404</v>
      </c>
      <c r="H48" s="56">
        <f t="shared" si="2"/>
        <v>1.470339814678868E-16</v>
      </c>
      <c r="I48" s="56">
        <f t="shared" si="2"/>
        <v>0.33333333333333331</v>
      </c>
      <c r="J48" s="56">
        <f t="shared" si="2"/>
        <v>0</v>
      </c>
      <c r="K48" s="56">
        <f t="shared" si="2"/>
        <v>0.66666666666666685</v>
      </c>
      <c r="L48" s="56">
        <f t="shared" si="2"/>
        <v>0.33333333333333326</v>
      </c>
      <c r="M48" s="56">
        <f t="shared" si="2"/>
        <v>0.66666666666666596</v>
      </c>
      <c r="N48" s="56">
        <f t="shared" si="2"/>
        <v>0.33333333333333393</v>
      </c>
      <c r="O48" s="56">
        <f t="shared" si="2"/>
        <v>1.0000000000000002</v>
      </c>
      <c r="P48" s="56">
        <f t="shared" si="2"/>
        <v>1.0000000000000009</v>
      </c>
      <c r="Q48" s="56">
        <f t="shared" si="2"/>
        <v>0.33333333333333381</v>
      </c>
      <c r="R48" s="56">
        <f t="shared" si="2"/>
        <v>2.3333333333333344</v>
      </c>
      <c r="S48" s="56">
        <f t="shared" si="2"/>
        <v>2.3333333333333335</v>
      </c>
      <c r="T48" s="56">
        <f t="shared" si="2"/>
        <v>2.9999999999999991</v>
      </c>
      <c r="U48" s="56">
        <f t="shared" si="2"/>
        <v>1.6666666666666696</v>
      </c>
      <c r="V48" s="56">
        <f t="shared" si="2"/>
        <v>1.6666666666666665</v>
      </c>
      <c r="W48" s="6"/>
      <c r="X48" s="6"/>
      <c r="Y48" s="6"/>
      <c r="Z48" s="6"/>
    </row>
    <row r="49" spans="1:26" s="13" customFormat="1" ht="16" thickBot="1" x14ac:dyDescent="0.25">
      <c r="A49" s="55" t="s">
        <v>35</v>
      </c>
      <c r="B49" s="58">
        <f>SUM(B46:B48)</f>
        <v>5.0000000000000018</v>
      </c>
      <c r="C49" s="58">
        <f t="shared" ref="C49:K49" si="3">SUM(C46:C48)</f>
        <v>2.9999999999999982</v>
      </c>
      <c r="D49" s="58">
        <f t="shared" ref="D49" si="4">SUM(D46:D48)</f>
        <v>3.6666666666666661</v>
      </c>
      <c r="E49" s="58">
        <f t="shared" ref="E49" si="5">SUM(E46:E48)</f>
        <v>4.6666666666666652</v>
      </c>
      <c r="F49" s="58">
        <f t="shared" ref="F49" si="6">SUM(F46:F48)</f>
        <v>5</v>
      </c>
      <c r="G49" s="58">
        <f t="shared" ref="G49" si="7">SUM(G46:G48)</f>
        <v>3.0000000000000009</v>
      </c>
      <c r="H49" s="58">
        <f t="shared" ref="H49" si="8">SUM(H46:H48)</f>
        <v>3.6666666666666656</v>
      </c>
      <c r="I49" s="58">
        <f t="shared" ref="I49" si="9">SUM(I46:I48)</f>
        <v>4.6666666666666652</v>
      </c>
      <c r="J49" s="58">
        <f t="shared" ref="J49" si="10">SUM(J46:J48)</f>
        <v>2.9999999999999982</v>
      </c>
      <c r="K49" s="58">
        <f t="shared" si="3"/>
        <v>4.333333333333333</v>
      </c>
      <c r="L49" s="58">
        <f t="shared" ref="L49" si="11">SUM(L46:L48)</f>
        <v>3.6666666666666661</v>
      </c>
      <c r="M49" s="58">
        <f t="shared" ref="M49" si="12">SUM(M46:M48)</f>
        <v>3.9999999999999996</v>
      </c>
      <c r="N49" s="58">
        <f t="shared" ref="N49" si="13">SUM(N46:N48)</f>
        <v>4.333333333333333</v>
      </c>
      <c r="O49" s="58">
        <f t="shared" ref="O49" si="14">SUM(O46:O48)</f>
        <v>5.6666666666666661</v>
      </c>
      <c r="P49" s="58">
        <f t="shared" ref="P49" si="15">SUM(P46:P48)</f>
        <v>3.3333333333333344</v>
      </c>
      <c r="Q49" s="58">
        <f t="shared" ref="Q49" si="16">SUM(Q46:Q48)</f>
        <v>2.6666666666666674</v>
      </c>
      <c r="R49" s="58">
        <f t="shared" ref="R49" si="17">SUM(R46:R48)</f>
        <v>4.0000000000000018</v>
      </c>
      <c r="S49" s="58">
        <f t="shared" ref="S49:T49" si="18">SUM(S46:S48)</f>
        <v>3</v>
      </c>
      <c r="T49" s="58">
        <f t="shared" si="18"/>
        <v>3.3333333333333317</v>
      </c>
      <c r="U49" s="58">
        <f t="shared" ref="U49" si="19">SUM(U46:U48)</f>
        <v>2.0000000000000036</v>
      </c>
      <c r="V49" s="58">
        <f t="shared" ref="V49" si="20">SUM(V46:V48)</f>
        <v>4.3333333333333339</v>
      </c>
      <c r="W49" s="6"/>
      <c r="X49" s="6"/>
      <c r="Y49" s="6"/>
      <c r="Z49" s="6"/>
    </row>
    <row r="50" spans="1:26" s="13" customFormat="1" ht="16" thickBot="1" x14ac:dyDescent="0.25">
      <c r="B50" s="14"/>
      <c r="C50" s="14"/>
      <c r="D50" s="14"/>
      <c r="E50" s="14"/>
      <c r="F50" s="14"/>
      <c r="G50" s="14"/>
      <c r="H50" s="14"/>
      <c r="I50" s="14"/>
      <c r="J50" s="14"/>
      <c r="K50" s="14"/>
      <c r="L50" s="14"/>
      <c r="M50" s="14"/>
      <c r="N50" s="14"/>
      <c r="O50" s="14"/>
      <c r="P50" s="14"/>
      <c r="Q50" s="14"/>
      <c r="R50" s="14"/>
      <c r="S50" s="14"/>
      <c r="T50" s="6"/>
      <c r="U50" s="6"/>
      <c r="V50" s="6"/>
      <c r="W50" s="6"/>
      <c r="X50" s="6"/>
      <c r="Y50" s="6"/>
      <c r="Z50" s="6"/>
    </row>
    <row r="51" spans="1:26" ht="20" thickBot="1" x14ac:dyDescent="0.3">
      <c r="A51" s="153" t="s">
        <v>2</v>
      </c>
      <c r="B51" s="154"/>
      <c r="C51" s="154"/>
      <c r="D51" s="154"/>
      <c r="E51" s="154"/>
      <c r="F51" s="154"/>
      <c r="G51" s="154"/>
      <c r="H51" s="154"/>
      <c r="I51" s="154"/>
      <c r="J51" s="154"/>
      <c r="K51" s="154"/>
      <c r="L51" s="154"/>
      <c r="M51" s="154"/>
      <c r="N51" s="154"/>
      <c r="O51" s="154"/>
      <c r="P51" s="154"/>
      <c r="Q51" s="154"/>
      <c r="R51" s="154"/>
      <c r="S51" s="154"/>
      <c r="T51" s="154"/>
      <c r="U51" s="154"/>
      <c r="V51" s="155"/>
      <c r="W51" s="6"/>
      <c r="X51" s="6"/>
      <c r="Y51" s="6"/>
      <c r="Z51" s="6"/>
    </row>
    <row r="52" spans="1:26" s="13" customFormat="1" ht="16" thickBot="1" x14ac:dyDescent="0.25">
      <c r="A52" s="165" t="s">
        <v>33</v>
      </c>
      <c r="B52" s="156" t="s">
        <v>23</v>
      </c>
      <c r="C52" s="157"/>
      <c r="D52" s="157"/>
      <c r="E52" s="157"/>
      <c r="F52" s="157"/>
      <c r="G52" s="157"/>
      <c r="H52" s="157"/>
      <c r="I52" s="157"/>
      <c r="J52" s="157"/>
      <c r="K52" s="157"/>
      <c r="L52" s="157"/>
      <c r="M52" s="157"/>
      <c r="N52" s="157"/>
      <c r="O52" s="157"/>
      <c r="P52" s="157"/>
      <c r="Q52" s="157"/>
      <c r="R52" s="157"/>
      <c r="S52" s="157"/>
      <c r="T52" s="157"/>
      <c r="U52" s="157"/>
      <c r="V52" s="158"/>
      <c r="W52" s="6"/>
      <c r="X52" s="6"/>
      <c r="Y52" s="6"/>
      <c r="Z52" s="6"/>
    </row>
    <row r="53" spans="1:26" s="23" customFormat="1" x14ac:dyDescent="0.2">
      <c r="A53" s="166"/>
      <c r="B53" s="51">
        <v>1</v>
      </c>
      <c r="C53" s="46">
        <v>2</v>
      </c>
      <c r="D53" s="46">
        <v>3</v>
      </c>
      <c r="E53" s="46">
        <v>4</v>
      </c>
      <c r="F53" s="46">
        <v>5</v>
      </c>
      <c r="G53" s="46">
        <v>6</v>
      </c>
      <c r="H53" s="46">
        <v>7</v>
      </c>
      <c r="I53" s="46">
        <v>8</v>
      </c>
      <c r="J53" s="46">
        <v>9</v>
      </c>
      <c r="K53" s="46">
        <v>10</v>
      </c>
      <c r="L53" s="46">
        <v>11</v>
      </c>
      <c r="M53" s="46">
        <v>12</v>
      </c>
      <c r="N53" s="46">
        <v>13</v>
      </c>
      <c r="O53" s="46">
        <v>14</v>
      </c>
      <c r="P53" s="46">
        <v>15</v>
      </c>
      <c r="Q53" s="46">
        <v>16</v>
      </c>
      <c r="R53" s="46">
        <v>17</v>
      </c>
      <c r="S53" s="46">
        <v>18</v>
      </c>
      <c r="T53" s="46">
        <v>19</v>
      </c>
      <c r="U53" s="46">
        <v>20</v>
      </c>
      <c r="V53" s="52">
        <v>21</v>
      </c>
      <c r="W53" s="6"/>
      <c r="X53" s="6"/>
      <c r="Y53" s="6"/>
      <c r="Z53" s="6"/>
    </row>
    <row r="54" spans="1:26" ht="14.5" customHeight="1" x14ac:dyDescent="0.2">
      <c r="A54" s="53" t="s">
        <v>11</v>
      </c>
      <c r="B54" s="115">
        <f>B46/B49</f>
        <v>0.66666666666666663</v>
      </c>
      <c r="C54" s="115">
        <f t="shared" ref="C54:V54" si="21">C46/C49</f>
        <v>0.33333333333333359</v>
      </c>
      <c r="D54" s="115">
        <f t="shared" si="21"/>
        <v>0.81818181818181823</v>
      </c>
      <c r="E54" s="115">
        <f t="shared" si="21"/>
        <v>0.6428571428571429</v>
      </c>
      <c r="F54" s="115">
        <f t="shared" si="21"/>
        <v>0.6</v>
      </c>
      <c r="G54" s="115">
        <f t="shared" si="21"/>
        <v>0.22222222222222252</v>
      </c>
      <c r="H54" s="115">
        <f t="shared" si="21"/>
        <v>0.63636363636363613</v>
      </c>
      <c r="I54" s="115">
        <f t="shared" si="21"/>
        <v>0.6428571428571429</v>
      </c>
      <c r="J54" s="115">
        <f t="shared" si="21"/>
        <v>0.33333333333333359</v>
      </c>
      <c r="K54" s="115">
        <f t="shared" si="21"/>
        <v>0.6923076923076924</v>
      </c>
      <c r="L54" s="115">
        <f t="shared" si="21"/>
        <v>0.81818181818181823</v>
      </c>
      <c r="M54" s="115">
        <f t="shared" si="21"/>
        <v>0.33333333333333343</v>
      </c>
      <c r="N54" s="115">
        <f t="shared" si="21"/>
        <v>7.6923076923077011E-2</v>
      </c>
      <c r="O54" s="115">
        <f t="shared" si="21"/>
        <v>0.23529411764705888</v>
      </c>
      <c r="P54" s="115">
        <f t="shared" si="21"/>
        <v>0.5</v>
      </c>
      <c r="Q54" s="115">
        <f t="shared" si="21"/>
        <v>-0.37499999999999989</v>
      </c>
      <c r="R54" s="115">
        <f t="shared" si="21"/>
        <v>0.16666666666666677</v>
      </c>
      <c r="S54" s="115">
        <f t="shared" si="21"/>
        <v>-0.11111111111111115</v>
      </c>
      <c r="T54" s="115">
        <f t="shared" si="21"/>
        <v>0.19999999999999998</v>
      </c>
      <c r="U54" s="115">
        <f t="shared" si="21"/>
        <v>0.16666666666666666</v>
      </c>
      <c r="V54" s="115">
        <f t="shared" si="21"/>
        <v>0.46153846153846168</v>
      </c>
    </row>
    <row r="55" spans="1:26" x14ac:dyDescent="0.2">
      <c r="A55" s="53" t="s">
        <v>4</v>
      </c>
      <c r="B55" s="115">
        <f>B47/B49</f>
        <v>0.13333333333333319</v>
      </c>
      <c r="C55" s="115">
        <f t="shared" ref="C55:V55" si="22">C47/C49</f>
        <v>0.6666666666666663</v>
      </c>
      <c r="D55" s="115">
        <f t="shared" si="22"/>
        <v>9.0909090909090939E-2</v>
      </c>
      <c r="E55" s="115">
        <f t="shared" si="22"/>
        <v>0.28571428571428581</v>
      </c>
      <c r="F55" s="115">
        <f t="shared" si="22"/>
        <v>0.20000000000000004</v>
      </c>
      <c r="G55" s="115">
        <f t="shared" si="22"/>
        <v>0.66666666666666619</v>
      </c>
      <c r="H55" s="115">
        <f t="shared" si="22"/>
        <v>0.36363636363636392</v>
      </c>
      <c r="I55" s="115">
        <f t="shared" si="22"/>
        <v>0.28571428571428581</v>
      </c>
      <c r="J55" s="115">
        <f t="shared" si="22"/>
        <v>0.6666666666666663</v>
      </c>
      <c r="K55" s="115">
        <f t="shared" si="22"/>
        <v>0.1538461538461538</v>
      </c>
      <c r="L55" s="115">
        <f t="shared" si="22"/>
        <v>9.0909090909090939E-2</v>
      </c>
      <c r="M55" s="115">
        <f t="shared" si="22"/>
        <v>0.5</v>
      </c>
      <c r="N55" s="115">
        <f t="shared" si="22"/>
        <v>0.84615384615384592</v>
      </c>
      <c r="O55" s="115">
        <f t="shared" si="22"/>
        <v>0.58823529411764686</v>
      </c>
      <c r="P55" s="115">
        <f t="shared" si="22"/>
        <v>0.19999999999999979</v>
      </c>
      <c r="Q55" s="115">
        <f t="shared" si="22"/>
        <v>1.2499999999999998</v>
      </c>
      <c r="R55" s="115">
        <f t="shared" si="22"/>
        <v>0.24999999999999978</v>
      </c>
      <c r="S55" s="115">
        <f t="shared" si="22"/>
        <v>0.33333333333333326</v>
      </c>
      <c r="T55" s="115">
        <f t="shared" si="22"/>
        <v>-0.1000000000000002</v>
      </c>
      <c r="U55" s="115">
        <f t="shared" si="22"/>
        <v>0</v>
      </c>
      <c r="V55" s="115">
        <f t="shared" si="22"/>
        <v>0.15384615384615388</v>
      </c>
    </row>
    <row r="56" spans="1:26" ht="16" thickBot="1" x14ac:dyDescent="0.25">
      <c r="A56" s="59" t="s">
        <v>14</v>
      </c>
      <c r="B56" s="116">
        <f>B48/B49</f>
        <v>0.20000000000000009</v>
      </c>
      <c r="C56" s="116">
        <f t="shared" ref="C56:H56" si="23">C48/C49</f>
        <v>0</v>
      </c>
      <c r="D56" s="116">
        <f t="shared" si="23"/>
        <v>9.0909090909090898E-2</v>
      </c>
      <c r="E56" s="116">
        <f t="shared" si="23"/>
        <v>7.1428571428571452E-2</v>
      </c>
      <c r="F56" s="116">
        <f t="shared" si="23"/>
        <v>0.20000000000000004</v>
      </c>
      <c r="G56" s="116">
        <f t="shared" si="23"/>
        <v>0.11111111111111131</v>
      </c>
      <c r="H56" s="116">
        <f t="shared" si="23"/>
        <v>4.010017676396914E-17</v>
      </c>
      <c r="I56" s="116">
        <f>I48/I49</f>
        <v>7.1428571428571452E-2</v>
      </c>
      <c r="J56" s="116">
        <f t="shared" ref="J56:V56" si="24">J48/J49</f>
        <v>0</v>
      </c>
      <c r="K56" s="116">
        <f t="shared" si="24"/>
        <v>0.15384615384615391</v>
      </c>
      <c r="L56" s="116">
        <f t="shared" si="24"/>
        <v>9.0909090909090898E-2</v>
      </c>
      <c r="M56" s="116">
        <f t="shared" si="24"/>
        <v>0.16666666666666652</v>
      </c>
      <c r="N56" s="116">
        <f t="shared" si="24"/>
        <v>7.6923076923077066E-2</v>
      </c>
      <c r="O56" s="116">
        <f t="shared" si="24"/>
        <v>0.17647058823529418</v>
      </c>
      <c r="P56" s="116">
        <f t="shared" si="24"/>
        <v>0.30000000000000016</v>
      </c>
      <c r="Q56" s="116">
        <f t="shared" si="24"/>
        <v>0.12500000000000014</v>
      </c>
      <c r="R56" s="116">
        <f t="shared" si="24"/>
        <v>0.58333333333333337</v>
      </c>
      <c r="S56" s="116">
        <f t="shared" si="24"/>
        <v>0.77777777777777779</v>
      </c>
      <c r="T56" s="116">
        <f t="shared" si="24"/>
        <v>0.90000000000000013</v>
      </c>
      <c r="U56" s="116">
        <f t="shared" si="24"/>
        <v>0.83333333333333337</v>
      </c>
      <c r="V56" s="116">
        <f t="shared" si="24"/>
        <v>0.38461538461538453</v>
      </c>
    </row>
    <row r="57" spans="1:26" ht="16" thickBot="1" x14ac:dyDescent="0.25">
      <c r="F57" s="5"/>
    </row>
    <row r="58" spans="1:26" ht="20" thickBot="1" x14ac:dyDescent="0.3">
      <c r="A58" s="153" t="s">
        <v>19</v>
      </c>
      <c r="B58" s="154"/>
      <c r="C58" s="154"/>
      <c r="D58" s="154"/>
      <c r="E58" s="154"/>
      <c r="F58" s="154"/>
      <c r="G58" s="155"/>
      <c r="H58" s="3"/>
      <c r="I58" s="3"/>
      <c r="J58" s="3"/>
      <c r="K58" s="3"/>
      <c r="L58" s="3"/>
      <c r="M58" s="3"/>
      <c r="N58" s="3"/>
      <c r="O58" s="3"/>
      <c r="P58" s="3"/>
      <c r="Q58" s="3"/>
      <c r="R58" s="3"/>
      <c r="S58" s="3"/>
      <c r="T58" s="3"/>
      <c r="U58" s="3"/>
      <c r="V58" s="3"/>
      <c r="W58" s="3"/>
      <c r="X58" s="3"/>
      <c r="Y58" s="3"/>
      <c r="Z58" s="3"/>
    </row>
    <row r="59" spans="1:26" x14ac:dyDescent="0.2">
      <c r="A59" s="65" t="s">
        <v>34</v>
      </c>
      <c r="B59" s="57" t="s">
        <v>7</v>
      </c>
      <c r="C59" s="63" t="s">
        <v>8</v>
      </c>
      <c r="D59" s="63" t="s">
        <v>9</v>
      </c>
      <c r="E59" s="63" t="s">
        <v>10</v>
      </c>
      <c r="F59" s="63" t="s">
        <v>15</v>
      </c>
      <c r="G59" s="64" t="s">
        <v>16</v>
      </c>
    </row>
    <row r="60" spans="1:26" ht="14.5" customHeight="1" x14ac:dyDescent="0.25">
      <c r="A60" s="61" t="s">
        <v>27</v>
      </c>
      <c r="B60" s="33">
        <v>1</v>
      </c>
      <c r="C60" s="28">
        <v>0</v>
      </c>
      <c r="D60" s="28">
        <v>0</v>
      </c>
      <c r="E60" s="28">
        <v>1</v>
      </c>
      <c r="F60" s="28">
        <v>1</v>
      </c>
      <c r="G60" s="34">
        <v>0</v>
      </c>
      <c r="H60" s="3"/>
      <c r="I60" s="1" t="s">
        <v>83</v>
      </c>
    </row>
    <row r="61" spans="1:26" ht="14.5" customHeight="1" thickBot="1" x14ac:dyDescent="0.3">
      <c r="A61" s="62" t="s">
        <v>30</v>
      </c>
      <c r="B61" s="35">
        <v>0</v>
      </c>
      <c r="C61" s="36">
        <v>1</v>
      </c>
      <c r="D61" s="36">
        <v>1</v>
      </c>
      <c r="E61" s="36">
        <v>0</v>
      </c>
      <c r="F61" s="36">
        <v>0</v>
      </c>
      <c r="G61" s="37">
        <v>1</v>
      </c>
      <c r="H61" s="3"/>
      <c r="I61" s="1"/>
    </row>
    <row r="62" spans="1:26" ht="16" thickBot="1" x14ac:dyDescent="0.25"/>
    <row r="63" spans="1:26" ht="20" thickBot="1" x14ac:dyDescent="0.3">
      <c r="A63" s="153" t="s">
        <v>20</v>
      </c>
      <c r="B63" s="154"/>
      <c r="C63" s="154"/>
      <c r="D63" s="154"/>
      <c r="E63" s="154"/>
      <c r="F63" s="154"/>
      <c r="G63" s="154"/>
      <c r="H63" s="154"/>
      <c r="I63" s="154"/>
      <c r="J63" s="154"/>
      <c r="K63" s="154"/>
      <c r="L63" s="154"/>
      <c r="M63" s="154"/>
      <c r="N63" s="154"/>
      <c r="O63" s="154"/>
      <c r="P63" s="154"/>
      <c r="Q63" s="154"/>
      <c r="R63" s="154"/>
      <c r="S63" s="154"/>
      <c r="T63" s="154"/>
      <c r="U63" s="154"/>
      <c r="V63" s="155"/>
      <c r="W63" s="18"/>
      <c r="X63" s="18"/>
      <c r="Y63" s="18"/>
      <c r="Z63" s="18"/>
    </row>
    <row r="64" spans="1:26" ht="16" thickBot="1" x14ac:dyDescent="0.25">
      <c r="A64" s="165" t="s">
        <v>29</v>
      </c>
      <c r="B64" s="157" t="s">
        <v>23</v>
      </c>
      <c r="C64" s="157"/>
      <c r="D64" s="157"/>
      <c r="E64" s="157"/>
      <c r="F64" s="157"/>
      <c r="G64" s="157"/>
      <c r="H64" s="157"/>
      <c r="I64" s="157"/>
      <c r="J64" s="157"/>
      <c r="K64" s="157"/>
      <c r="L64" s="157"/>
      <c r="M64" s="157"/>
      <c r="N64" s="157"/>
      <c r="O64" s="157"/>
      <c r="P64" s="157"/>
      <c r="Q64" s="157"/>
      <c r="R64" s="157"/>
      <c r="S64" s="157"/>
      <c r="T64" s="157"/>
      <c r="U64" s="157"/>
      <c r="V64" s="158"/>
    </row>
    <row r="65" spans="1:28" s="27" customFormat="1" x14ac:dyDescent="0.2">
      <c r="A65" s="166"/>
      <c r="B65" s="57">
        <v>1</v>
      </c>
      <c r="C65" s="47">
        <v>2</v>
      </c>
      <c r="D65" s="47">
        <v>3</v>
      </c>
      <c r="E65" s="47">
        <v>4</v>
      </c>
      <c r="F65" s="47">
        <v>5</v>
      </c>
      <c r="G65" s="47">
        <v>6</v>
      </c>
      <c r="H65" s="47">
        <v>7</v>
      </c>
      <c r="I65" s="47">
        <v>8</v>
      </c>
      <c r="J65" s="47">
        <v>9</v>
      </c>
      <c r="K65" s="47">
        <v>10</v>
      </c>
      <c r="L65" s="47">
        <v>11</v>
      </c>
      <c r="M65" s="47">
        <v>12</v>
      </c>
      <c r="N65" s="47">
        <v>13</v>
      </c>
      <c r="O65" s="47">
        <v>14</v>
      </c>
      <c r="P65" s="47">
        <v>15</v>
      </c>
      <c r="Q65" s="47">
        <v>16</v>
      </c>
      <c r="R65" s="47">
        <v>17</v>
      </c>
      <c r="S65" s="47">
        <v>18</v>
      </c>
      <c r="T65" s="47">
        <v>19</v>
      </c>
      <c r="U65" s="47">
        <v>20</v>
      </c>
      <c r="V65" s="48">
        <v>21</v>
      </c>
    </row>
    <row r="66" spans="1:28" ht="14.5" customHeight="1" x14ac:dyDescent="0.2">
      <c r="A66" s="61" t="s">
        <v>27</v>
      </c>
      <c r="B66" s="56">
        <f>B36+B39+B40</f>
        <v>2.9999999999999991</v>
      </c>
      <c r="C66" s="56">
        <f t="shared" ref="C66:V66" si="25">C36+C39+C40</f>
        <v>-0.99999999999999689</v>
      </c>
      <c r="D66" s="56">
        <f t="shared" si="25"/>
        <v>-2.0000000000000004</v>
      </c>
      <c r="E66" s="56">
        <f t="shared" si="25"/>
        <v>-4.0000000000000009</v>
      </c>
      <c r="F66" s="56">
        <f t="shared" si="25"/>
        <v>-4.0000000000000018</v>
      </c>
      <c r="G66" s="56">
        <f t="shared" si="25"/>
        <v>-4.9999999999999964</v>
      </c>
      <c r="H66" s="56">
        <f t="shared" si="25"/>
        <v>-6.0000000000000018</v>
      </c>
      <c r="I66" s="56">
        <f t="shared" si="25"/>
        <v>-4.0000000000000009</v>
      </c>
      <c r="J66" s="56">
        <f t="shared" si="25"/>
        <v>-0.99999999999999689</v>
      </c>
      <c r="K66" s="56">
        <f t="shared" si="25"/>
        <v>-3.9999999999999991</v>
      </c>
      <c r="L66" s="56">
        <f t="shared" si="25"/>
        <v>-2.0000000000000004</v>
      </c>
      <c r="M66" s="56">
        <f t="shared" si="25"/>
        <v>-2.9999999999999996</v>
      </c>
      <c r="N66" s="56">
        <f t="shared" si="25"/>
        <v>-3.9999999999999973</v>
      </c>
      <c r="O66" s="56">
        <f t="shared" si="25"/>
        <v>-3.9999999999999978</v>
      </c>
      <c r="P66" s="56">
        <f t="shared" si="25"/>
        <v>2.9999999999999991</v>
      </c>
      <c r="Q66" s="56">
        <f t="shared" si="25"/>
        <v>-4</v>
      </c>
      <c r="R66" s="56">
        <f t="shared" si="25"/>
        <v>4</v>
      </c>
      <c r="S66" s="56">
        <f t="shared" si="25"/>
        <v>3.9999999999999987</v>
      </c>
      <c r="T66" s="56">
        <f t="shared" si="25"/>
        <v>1.9999999999999996</v>
      </c>
      <c r="U66" s="56">
        <f t="shared" si="25"/>
        <v>5.0000000000000027</v>
      </c>
      <c r="V66" s="56">
        <f t="shared" si="25"/>
        <v>3.9999999999999982</v>
      </c>
    </row>
    <row r="67" spans="1:28" ht="16" thickBot="1" x14ac:dyDescent="0.25">
      <c r="A67" s="62" t="s">
        <v>30</v>
      </c>
      <c r="B67" s="58">
        <f>B37+B38+B41</f>
        <v>0.99999999999999689</v>
      </c>
      <c r="C67" s="58">
        <f>C37+C38+C41</f>
        <v>0</v>
      </c>
      <c r="D67" s="58">
        <f t="shared" ref="D67:U67" si="26">D37+D38+D41</f>
        <v>-5</v>
      </c>
      <c r="E67" s="58">
        <f t="shared" si="26"/>
        <v>-6.0000000000000009</v>
      </c>
      <c r="F67" s="58">
        <f t="shared" si="26"/>
        <v>-7.0000000000000018</v>
      </c>
      <c r="G67" s="58">
        <f t="shared" si="26"/>
        <v>-3.9999999999999996</v>
      </c>
      <c r="H67" s="58">
        <f t="shared" si="26"/>
        <v>-7</v>
      </c>
      <c r="I67" s="58">
        <f t="shared" si="26"/>
        <v>-6.0000000000000009</v>
      </c>
      <c r="J67" s="58">
        <f t="shared" si="26"/>
        <v>0</v>
      </c>
      <c r="K67" s="58">
        <f t="shared" si="26"/>
        <v>-7</v>
      </c>
      <c r="L67" s="58">
        <f t="shared" si="26"/>
        <v>-5</v>
      </c>
      <c r="M67" s="58">
        <f t="shared" si="26"/>
        <v>-2.9999999999999996</v>
      </c>
      <c r="N67" s="58">
        <f t="shared" si="26"/>
        <v>-0.99999999999999889</v>
      </c>
      <c r="O67" s="58">
        <f t="shared" si="26"/>
        <v>-3</v>
      </c>
      <c r="P67" s="58">
        <f t="shared" si="26"/>
        <v>0.99999999999999689</v>
      </c>
      <c r="Q67" s="58">
        <f t="shared" si="26"/>
        <v>0</v>
      </c>
      <c r="R67" s="58">
        <f t="shared" si="26"/>
        <v>1.9999999999999982</v>
      </c>
      <c r="S67" s="58">
        <f t="shared" si="26"/>
        <v>2.9999999999999982</v>
      </c>
      <c r="T67" s="58">
        <f t="shared" si="26"/>
        <v>-1.9999999999999998</v>
      </c>
      <c r="U67" s="58">
        <f t="shared" si="26"/>
        <v>2.9999999999999987</v>
      </c>
      <c r="V67" s="58">
        <f>V37+V38+V41</f>
        <v>0.99999999999999734</v>
      </c>
    </row>
    <row r="68" spans="1:28" ht="16" thickBot="1" x14ac:dyDescent="0.25">
      <c r="A68" s="30"/>
      <c r="B68" s="14"/>
      <c r="C68" s="14"/>
      <c r="D68" s="14"/>
      <c r="E68" s="14"/>
      <c r="F68" s="14"/>
      <c r="G68" s="14"/>
      <c r="H68" s="14"/>
      <c r="I68" s="14"/>
      <c r="J68" s="14"/>
      <c r="K68" s="14"/>
      <c r="L68" s="14"/>
      <c r="M68" s="14"/>
      <c r="N68" s="14"/>
      <c r="O68" s="14"/>
      <c r="P68" s="14"/>
      <c r="Q68" s="14"/>
      <c r="R68" s="14"/>
      <c r="S68" s="14"/>
      <c r="T68" s="14"/>
      <c r="U68" s="14"/>
    </row>
    <row r="69" spans="1:28" ht="20" thickBot="1" x14ac:dyDescent="0.3">
      <c r="A69" s="153" t="s">
        <v>36</v>
      </c>
      <c r="B69" s="154"/>
      <c r="C69" s="154"/>
      <c r="D69" s="154"/>
      <c r="E69" s="154"/>
      <c r="F69" s="154"/>
      <c r="G69" s="154"/>
      <c r="H69" s="154"/>
      <c r="I69" s="154"/>
      <c r="J69" s="154"/>
      <c r="K69" s="154"/>
      <c r="L69" s="154"/>
      <c r="M69" s="154"/>
      <c r="N69" s="154"/>
      <c r="O69" s="154"/>
      <c r="P69" s="154"/>
      <c r="Q69" s="154"/>
      <c r="R69" s="154"/>
      <c r="S69" s="154"/>
      <c r="T69" s="154"/>
      <c r="U69" s="154"/>
      <c r="V69" s="155"/>
      <c r="W69" s="68"/>
      <c r="X69" s="68"/>
      <c r="Y69" s="68"/>
      <c r="Z69" s="68"/>
      <c r="AA69" s="14"/>
      <c r="AB69" s="14"/>
    </row>
    <row r="70" spans="1:28" ht="16" thickBot="1" x14ac:dyDescent="0.25">
      <c r="A70" s="165" t="s">
        <v>28</v>
      </c>
      <c r="B70" s="157" t="s">
        <v>23</v>
      </c>
      <c r="C70" s="157"/>
      <c r="D70" s="157"/>
      <c r="E70" s="157"/>
      <c r="F70" s="157"/>
      <c r="G70" s="157"/>
      <c r="H70" s="157"/>
      <c r="I70" s="157"/>
      <c r="J70" s="157"/>
      <c r="K70" s="157"/>
      <c r="L70" s="157"/>
      <c r="M70" s="157"/>
      <c r="N70" s="157"/>
      <c r="O70" s="157"/>
      <c r="P70" s="157"/>
      <c r="Q70" s="157"/>
      <c r="R70" s="157"/>
      <c r="S70" s="157"/>
      <c r="T70" s="157"/>
      <c r="U70" s="157"/>
      <c r="V70" s="158"/>
    </row>
    <row r="71" spans="1:28" s="27" customFormat="1" x14ac:dyDescent="0.2">
      <c r="A71" s="166"/>
      <c r="B71" s="57">
        <v>1</v>
      </c>
      <c r="C71" s="47">
        <v>2</v>
      </c>
      <c r="D71" s="47">
        <v>3</v>
      </c>
      <c r="E71" s="47">
        <v>4</v>
      </c>
      <c r="F71" s="47">
        <v>5</v>
      </c>
      <c r="G71" s="47">
        <v>6</v>
      </c>
      <c r="H71" s="47">
        <v>7</v>
      </c>
      <c r="I71" s="47">
        <v>8</v>
      </c>
      <c r="J71" s="47">
        <v>9</v>
      </c>
      <c r="K71" s="47">
        <v>10</v>
      </c>
      <c r="L71" s="47">
        <v>11</v>
      </c>
      <c r="M71" s="47">
        <v>12</v>
      </c>
      <c r="N71" s="47">
        <v>13</v>
      </c>
      <c r="O71" s="47">
        <v>14</v>
      </c>
      <c r="P71" s="47">
        <v>15</v>
      </c>
      <c r="Q71" s="47">
        <v>16</v>
      </c>
      <c r="R71" s="47">
        <v>17</v>
      </c>
      <c r="S71" s="47">
        <v>18</v>
      </c>
      <c r="T71" s="47">
        <v>19</v>
      </c>
      <c r="U71" s="47">
        <v>20</v>
      </c>
      <c r="V71" s="48">
        <v>21</v>
      </c>
      <c r="W71" s="15"/>
      <c r="X71" s="15"/>
      <c r="Y71" s="15"/>
      <c r="Z71" s="15"/>
    </row>
    <row r="72" spans="1:28" x14ac:dyDescent="0.2">
      <c r="A72" s="69">
        <v>1</v>
      </c>
      <c r="B72" s="56">
        <f>B39</f>
        <v>-0.33333333333333393</v>
      </c>
      <c r="C72" s="56">
        <f>C39</f>
        <v>-4.9999999999999973</v>
      </c>
      <c r="D72" s="56">
        <f t="shared" ref="D72:V72" si="27">D39</f>
        <v>-0.66666666666666707</v>
      </c>
      <c r="E72" s="56">
        <f t="shared" si="27"/>
        <v>-1.666666666666667</v>
      </c>
      <c r="F72" s="56">
        <f t="shared" si="27"/>
        <v>-1.0000000000000002</v>
      </c>
      <c r="G72" s="56">
        <f t="shared" si="27"/>
        <v>-4.9999999999999991</v>
      </c>
      <c r="H72" s="56">
        <f t="shared" si="27"/>
        <v>-2.6666666666666679</v>
      </c>
      <c r="I72" s="56">
        <f t="shared" si="27"/>
        <v>-1.666666666666667</v>
      </c>
      <c r="J72" s="56">
        <f t="shared" si="27"/>
        <v>-4.9999999999999973</v>
      </c>
      <c r="K72" s="56">
        <f t="shared" si="27"/>
        <v>-1.333333333333333</v>
      </c>
      <c r="L72" s="56">
        <f>L39</f>
        <v>-0.66666666666666707</v>
      </c>
      <c r="M72" s="56">
        <f t="shared" si="27"/>
        <v>-3.0000000000000004</v>
      </c>
      <c r="N72" s="56">
        <f t="shared" si="27"/>
        <v>-5.3333333333333321</v>
      </c>
      <c r="O72" s="56">
        <f t="shared" si="27"/>
        <v>-4.6666666666666652</v>
      </c>
      <c r="P72" s="56">
        <f t="shared" si="27"/>
        <v>-0.33333333333333393</v>
      </c>
      <c r="Q72" s="56">
        <f>Q39</f>
        <v>-3.6666666666666674</v>
      </c>
      <c r="R72" s="56">
        <f t="shared" si="27"/>
        <v>-2.0000000000000004</v>
      </c>
      <c r="S72" s="56">
        <f t="shared" si="27"/>
        <v>-1.0000000000000004</v>
      </c>
      <c r="T72" s="56">
        <f t="shared" si="27"/>
        <v>-0.33333333333333293</v>
      </c>
      <c r="U72" s="56">
        <f t="shared" si="27"/>
        <v>-1.0000000000000007</v>
      </c>
      <c r="V72" s="123">
        <f t="shared" si="27"/>
        <v>-0.3333333333333337</v>
      </c>
    </row>
    <row r="73" spans="1:28" x14ac:dyDescent="0.2">
      <c r="A73" s="69">
        <v>2</v>
      </c>
      <c r="B73" s="56">
        <f>B40</f>
        <v>5</v>
      </c>
      <c r="C73" s="56">
        <f t="shared" ref="C73:V73" si="28">C40</f>
        <v>3</v>
      </c>
      <c r="D73" s="56">
        <f t="shared" si="28"/>
        <v>1.666666666666667</v>
      </c>
      <c r="E73" s="56">
        <f t="shared" si="28"/>
        <v>0.66666666666666663</v>
      </c>
      <c r="F73" s="56">
        <f t="shared" si="28"/>
        <v>3.1401849173675498E-16</v>
      </c>
      <c r="G73" s="56">
        <f t="shared" si="28"/>
        <v>0.66666666666666852</v>
      </c>
      <c r="H73" s="56">
        <f t="shared" si="28"/>
        <v>-9.4697566178427313E-17</v>
      </c>
      <c r="I73" s="56">
        <f t="shared" si="28"/>
        <v>0.66666666666666663</v>
      </c>
      <c r="J73" s="56">
        <f t="shared" si="28"/>
        <v>3</v>
      </c>
      <c r="K73" s="56">
        <f t="shared" si="28"/>
        <v>0.33333333333333387</v>
      </c>
      <c r="L73" s="56">
        <f t="shared" si="28"/>
        <v>1.666666666666667</v>
      </c>
      <c r="M73" s="56">
        <f>M40</f>
        <v>0.33333333333333331</v>
      </c>
      <c r="N73" s="56">
        <f t="shared" si="28"/>
        <v>0.66666666666666807</v>
      </c>
      <c r="O73" s="56">
        <f t="shared" si="28"/>
        <v>2.0000000000000004</v>
      </c>
      <c r="P73" s="56">
        <f t="shared" si="28"/>
        <v>5</v>
      </c>
      <c r="Q73" s="56">
        <f t="shared" si="28"/>
        <v>0.66666666666666763</v>
      </c>
      <c r="R73" s="56">
        <f t="shared" si="28"/>
        <v>5.666666666666667</v>
      </c>
      <c r="S73" s="56">
        <f>S40</f>
        <v>5.6666666666666661</v>
      </c>
      <c r="T73" s="56">
        <f t="shared" si="28"/>
        <v>3.9999999999999996</v>
      </c>
      <c r="U73" s="56">
        <f t="shared" si="28"/>
        <v>5.3333333333333357</v>
      </c>
      <c r="V73" s="123">
        <f t="shared" si="28"/>
        <v>5.333333333333333</v>
      </c>
    </row>
    <row r="74" spans="1:28" x14ac:dyDescent="0.2">
      <c r="A74" s="69">
        <v>3</v>
      </c>
      <c r="B74" s="56">
        <f>B38+B41</f>
        <v>4.3333333333333313</v>
      </c>
      <c r="C74" s="56">
        <f t="shared" ref="C74:V74" si="29">C38+C41</f>
        <v>0</v>
      </c>
      <c r="D74" s="56">
        <f t="shared" si="29"/>
        <v>1</v>
      </c>
      <c r="E74" s="56">
        <f t="shared" si="29"/>
        <v>0</v>
      </c>
      <c r="F74" s="56">
        <f t="shared" si="29"/>
        <v>-1</v>
      </c>
      <c r="G74" s="56">
        <f t="shared" si="29"/>
        <v>-2.6666666666666656</v>
      </c>
      <c r="H74" s="56">
        <f t="shared" si="29"/>
        <v>-1.3333333333333341</v>
      </c>
      <c r="I74" s="56">
        <f t="shared" si="29"/>
        <v>0</v>
      </c>
      <c r="J74" s="56">
        <f t="shared" si="29"/>
        <v>0</v>
      </c>
      <c r="K74" s="56">
        <f t="shared" si="29"/>
        <v>-0.99999999999999956</v>
      </c>
      <c r="L74" s="56">
        <f>L38+L41</f>
        <v>1</v>
      </c>
      <c r="M74" s="56">
        <f t="shared" si="29"/>
        <v>-1.333333333333333</v>
      </c>
      <c r="N74" s="56">
        <f t="shared" si="29"/>
        <v>-1.3333333333333324</v>
      </c>
      <c r="O74" s="56">
        <f t="shared" si="29"/>
        <v>-0.33333333333333282</v>
      </c>
      <c r="P74" s="56">
        <f t="shared" si="29"/>
        <v>4.3333333333333313</v>
      </c>
      <c r="Q74" s="56">
        <f t="shared" si="29"/>
        <v>0</v>
      </c>
      <c r="R74" s="56">
        <f t="shared" si="29"/>
        <v>2.3333333333333317</v>
      </c>
      <c r="S74" s="56">
        <f>S38+S41</f>
        <v>3.3333333333333317</v>
      </c>
      <c r="T74" s="56">
        <f t="shared" si="29"/>
        <v>0.33333333333333348</v>
      </c>
      <c r="U74" s="56">
        <f t="shared" si="29"/>
        <v>2.6666666666666652</v>
      </c>
      <c r="V74" s="123">
        <f t="shared" si="29"/>
        <v>3.9999999999999996</v>
      </c>
    </row>
    <row r="75" spans="1:28" x14ac:dyDescent="0.2">
      <c r="A75" s="69">
        <v>4</v>
      </c>
      <c r="B75" s="56">
        <f>B36+B38+B40</f>
        <v>3.6666666666666652</v>
      </c>
      <c r="C75" s="56">
        <f t="shared" ref="C75:V75" si="30">C36+C38+C40</f>
        <v>1.0000000000000009</v>
      </c>
      <c r="D75" s="56">
        <f t="shared" si="30"/>
        <v>-1.666666666666667</v>
      </c>
      <c r="E75" s="56">
        <f t="shared" si="30"/>
        <v>-2.6666666666666679</v>
      </c>
      <c r="F75" s="56">
        <f t="shared" si="30"/>
        <v>-3.0000000000000013</v>
      </c>
      <c r="G75" s="56">
        <f t="shared" si="30"/>
        <v>-2.9999999999999973</v>
      </c>
      <c r="H75" s="56">
        <f t="shared" si="30"/>
        <v>-4.6666666666666679</v>
      </c>
      <c r="I75" s="56">
        <f t="shared" si="30"/>
        <v>-2.6666666666666679</v>
      </c>
      <c r="J75" s="56">
        <f t="shared" si="30"/>
        <v>1.0000000000000009</v>
      </c>
      <c r="K75" s="56">
        <f t="shared" si="30"/>
        <v>-3.3333333333333326</v>
      </c>
      <c r="L75" s="56">
        <f t="shared" si="30"/>
        <v>-1.666666666666667</v>
      </c>
      <c r="M75" s="56">
        <f t="shared" si="30"/>
        <v>-1</v>
      </c>
      <c r="N75" s="56">
        <f t="shared" si="30"/>
        <v>-0.33333333333333126</v>
      </c>
      <c r="O75" s="56">
        <f t="shared" si="30"/>
        <v>-0.66666666666666607</v>
      </c>
      <c r="P75" s="56">
        <f t="shared" si="30"/>
        <v>3.6666666666666652</v>
      </c>
      <c r="Q75" s="56">
        <f t="shared" si="30"/>
        <v>-0.6666666666666663</v>
      </c>
      <c r="R75" s="56">
        <f t="shared" si="30"/>
        <v>5</v>
      </c>
      <c r="S75" s="56">
        <f t="shared" si="30"/>
        <v>4.9999999999999982</v>
      </c>
      <c r="T75" s="56">
        <f t="shared" si="30"/>
        <v>1.6666666666666656</v>
      </c>
      <c r="U75" s="56">
        <f>U36+U38+U40</f>
        <v>5.0000000000000018</v>
      </c>
      <c r="V75" s="123">
        <f t="shared" si="30"/>
        <v>4.6666666666666652</v>
      </c>
    </row>
    <row r="76" spans="1:28" x14ac:dyDescent="0.2">
      <c r="A76" s="69">
        <v>5</v>
      </c>
      <c r="B76" s="56">
        <f>B36+B39+B41</f>
        <v>1.9999999999999982</v>
      </c>
      <c r="C76" s="56">
        <f t="shared" ref="C76:V76" si="31">C36+C39+C41</f>
        <v>-0.99999999999999689</v>
      </c>
      <c r="D76" s="56">
        <f t="shared" si="31"/>
        <v>-2.3333333333333339</v>
      </c>
      <c r="E76" s="56">
        <f t="shared" si="31"/>
        <v>-4.3333333333333348</v>
      </c>
      <c r="F76" s="56">
        <f t="shared" si="31"/>
        <v>-5.0000000000000018</v>
      </c>
      <c r="G76" s="56">
        <f t="shared" si="31"/>
        <v>-5.3333333333333304</v>
      </c>
      <c r="H76" s="56">
        <f t="shared" si="31"/>
        <v>-6.0000000000000018</v>
      </c>
      <c r="I76" s="56">
        <f t="shared" si="31"/>
        <v>-4.3333333333333348</v>
      </c>
      <c r="J76" s="56">
        <f t="shared" si="31"/>
        <v>-0.99999999999999689</v>
      </c>
      <c r="K76" s="56">
        <f t="shared" si="31"/>
        <v>-4.6666666666666661</v>
      </c>
      <c r="L76" s="56">
        <f>L36+L39+L41</f>
        <v>-2.3333333333333339</v>
      </c>
      <c r="M76" s="56">
        <f t="shared" si="31"/>
        <v>-3.6666666666666656</v>
      </c>
      <c r="N76" s="56">
        <f t="shared" si="31"/>
        <v>-4.3333333333333313</v>
      </c>
      <c r="O76" s="56">
        <f t="shared" si="31"/>
        <v>-4.9999999999999982</v>
      </c>
      <c r="P76" s="56">
        <f t="shared" si="31"/>
        <v>1.9999999999999982</v>
      </c>
      <c r="Q76" s="56">
        <f>Q36+Q39+Q41</f>
        <v>-4.3333333333333339</v>
      </c>
      <c r="R76" s="56">
        <f t="shared" si="31"/>
        <v>1.6666666666666661</v>
      </c>
      <c r="S76" s="56">
        <f t="shared" si="31"/>
        <v>1.6666666666666652</v>
      </c>
      <c r="T76" s="56">
        <f t="shared" si="31"/>
        <v>-0.99999999999999978</v>
      </c>
      <c r="U76" s="56">
        <f t="shared" si="31"/>
        <v>3.333333333333333</v>
      </c>
      <c r="V76" s="123">
        <f t="shared" si="31"/>
        <v>2.3333333333333317</v>
      </c>
    </row>
    <row r="77" spans="1:28" x14ac:dyDescent="0.2">
      <c r="A77" s="69">
        <v>6</v>
      </c>
      <c r="B77" s="56">
        <f>B36</f>
        <v>-1.6666666666666672</v>
      </c>
      <c r="C77" s="56">
        <f t="shared" ref="C77:U77" si="32">C36</f>
        <v>1.0000000000000004</v>
      </c>
      <c r="D77" s="56">
        <f t="shared" si="32"/>
        <v>-3.0000000000000004</v>
      </c>
      <c r="E77" s="56">
        <f t="shared" si="32"/>
        <v>-3.0000000000000009</v>
      </c>
      <c r="F77" s="56">
        <f t="shared" si="32"/>
        <v>-3.0000000000000018</v>
      </c>
      <c r="G77" s="56">
        <f t="shared" si="32"/>
        <v>-0.66666666666666574</v>
      </c>
      <c r="H77" s="56">
        <f t="shared" si="32"/>
        <v>-3.3333333333333344</v>
      </c>
      <c r="I77" s="56">
        <f t="shared" si="32"/>
        <v>-3.0000000000000009</v>
      </c>
      <c r="J77" s="56">
        <f t="shared" si="32"/>
        <v>1.0000000000000004</v>
      </c>
      <c r="K77" s="56">
        <f t="shared" si="32"/>
        <v>-3</v>
      </c>
      <c r="L77" s="56">
        <f>L36</f>
        <v>-3.0000000000000004</v>
      </c>
      <c r="M77" s="56">
        <f t="shared" si="32"/>
        <v>-0.33333333333333282</v>
      </c>
      <c r="N77" s="56">
        <f t="shared" si="32"/>
        <v>0.66666666666666718</v>
      </c>
      <c r="O77" s="56">
        <f t="shared" si="32"/>
        <v>-1.3333333333333335</v>
      </c>
      <c r="P77" s="56">
        <f t="shared" si="32"/>
        <v>-1.6666666666666672</v>
      </c>
      <c r="Q77" s="56">
        <f t="shared" si="32"/>
        <v>-1</v>
      </c>
      <c r="R77" s="56">
        <f t="shared" si="32"/>
        <v>0.33333333333333381</v>
      </c>
      <c r="S77" s="56">
        <f t="shared" si="32"/>
        <v>-0.66666666666666696</v>
      </c>
      <c r="T77" s="56">
        <f t="shared" si="32"/>
        <v>-1.6666666666666672</v>
      </c>
      <c r="U77" s="56">
        <f t="shared" si="32"/>
        <v>0.66666666666666741</v>
      </c>
      <c r="V77" s="123">
        <f>V36</f>
        <v>-1.0000000000000011</v>
      </c>
    </row>
    <row r="78" spans="1:28" x14ac:dyDescent="0.2">
      <c r="A78" s="69">
        <v>7</v>
      </c>
      <c r="B78" s="56">
        <f>B37+B41</f>
        <v>0.66666666666666474</v>
      </c>
      <c r="C78" s="56">
        <f t="shared" ref="C78:V78" si="33">C37+C41</f>
        <v>3.0000000000000004</v>
      </c>
      <c r="D78" s="56">
        <f t="shared" si="33"/>
        <v>-4.6666666666666661</v>
      </c>
      <c r="E78" s="56">
        <f t="shared" si="33"/>
        <v>-5.666666666666667</v>
      </c>
      <c r="F78" s="56">
        <f t="shared" si="33"/>
        <v>-7.0000000000000018</v>
      </c>
      <c r="G78" s="56">
        <f t="shared" si="33"/>
        <v>-0.999999999999999</v>
      </c>
      <c r="H78" s="56">
        <f t="shared" si="33"/>
        <v>-5.6666666666666661</v>
      </c>
      <c r="I78" s="56">
        <f t="shared" si="33"/>
        <v>-5.666666666666667</v>
      </c>
      <c r="J78" s="56">
        <f t="shared" si="33"/>
        <v>3.0000000000000004</v>
      </c>
      <c r="K78" s="56">
        <f t="shared" si="33"/>
        <v>-6.333333333333333</v>
      </c>
      <c r="L78" s="56">
        <f t="shared" si="33"/>
        <v>-4.6666666666666661</v>
      </c>
      <c r="M78" s="56">
        <f t="shared" si="33"/>
        <v>-1.9999999999999989</v>
      </c>
      <c r="N78" s="56">
        <f t="shared" si="33"/>
        <v>0.66666666666666763</v>
      </c>
      <c r="O78" s="56">
        <f t="shared" si="33"/>
        <v>-1.6666666666666667</v>
      </c>
      <c r="P78" s="56">
        <f t="shared" si="33"/>
        <v>0.66666666666666474</v>
      </c>
      <c r="Q78" s="56">
        <f t="shared" si="33"/>
        <v>0.33333333333333381</v>
      </c>
      <c r="R78" s="56">
        <f t="shared" si="33"/>
        <v>2.9999999999999991</v>
      </c>
      <c r="S78" s="56">
        <f t="shared" si="33"/>
        <v>2.9999999999999991</v>
      </c>
      <c r="T78" s="56">
        <f t="shared" si="33"/>
        <v>-1.3333333333333333</v>
      </c>
      <c r="U78" s="56">
        <f t="shared" si="33"/>
        <v>3.9999999999999996</v>
      </c>
      <c r="V78" s="123">
        <f t="shared" si="33"/>
        <v>0.6666666666666643</v>
      </c>
    </row>
    <row r="79" spans="1:28" x14ac:dyDescent="0.2">
      <c r="A79" s="69">
        <v>8</v>
      </c>
      <c r="B79" s="123">
        <f>B37+B38</f>
        <v>-3.0000000000000022</v>
      </c>
      <c r="C79" s="123">
        <f t="shared" ref="C79:V79" si="34">C37+C38</f>
        <v>-2.9999999999999991</v>
      </c>
      <c r="D79" s="123">
        <f t="shared" si="34"/>
        <v>-6.3333333333333339</v>
      </c>
      <c r="E79" s="123">
        <f t="shared" si="34"/>
        <v>-6.3333333333333339</v>
      </c>
      <c r="F79" s="123">
        <f t="shared" si="34"/>
        <v>-6.0000000000000018</v>
      </c>
      <c r="G79" s="123">
        <f t="shared" si="34"/>
        <v>-4.3333333333333339</v>
      </c>
      <c r="H79" s="123">
        <f t="shared" si="34"/>
        <v>-7</v>
      </c>
      <c r="I79" s="123">
        <f t="shared" si="34"/>
        <v>-6.3333333333333339</v>
      </c>
      <c r="J79" s="123">
        <f t="shared" si="34"/>
        <v>-2.9999999999999991</v>
      </c>
      <c r="K79" s="121">
        <f t="shared" si="34"/>
        <v>-6.666666666666667</v>
      </c>
      <c r="L79" s="56">
        <f t="shared" si="34"/>
        <v>-6.3333333333333339</v>
      </c>
      <c r="M79" s="56">
        <f t="shared" si="34"/>
        <v>-2.666666666666667</v>
      </c>
      <c r="N79" s="56">
        <f t="shared" si="34"/>
        <v>-1.333333333333333</v>
      </c>
      <c r="O79" s="56">
        <f t="shared" si="34"/>
        <v>-4</v>
      </c>
      <c r="P79" s="56">
        <f t="shared" si="34"/>
        <v>-3.0000000000000022</v>
      </c>
      <c r="Q79" s="56">
        <f t="shared" si="34"/>
        <v>-0.33333333333333404</v>
      </c>
      <c r="R79" s="56">
        <f t="shared" si="34"/>
        <v>-1.3333333333333344</v>
      </c>
      <c r="S79" s="56">
        <f t="shared" si="34"/>
        <v>-0.33333333333333426</v>
      </c>
      <c r="T79" s="56">
        <f t="shared" si="34"/>
        <v>-3</v>
      </c>
      <c r="U79" s="56">
        <f t="shared" si="34"/>
        <v>-0.66666666666666741</v>
      </c>
      <c r="V79" s="123">
        <f t="shared" si="34"/>
        <v>-2.6666666666666692</v>
      </c>
    </row>
    <row r="80" spans="1:28" ht="16" thickBot="1" x14ac:dyDescent="0.25">
      <c r="A80" s="70">
        <v>9</v>
      </c>
      <c r="B80" s="123">
        <f>B37+B39+B40</f>
        <v>1.3333333333333317</v>
      </c>
      <c r="C80" s="123">
        <f t="shared" ref="C80:V80" si="35">C37+C39+C40</f>
        <v>-1.9999999999999973</v>
      </c>
      <c r="D80" s="123">
        <f t="shared" si="35"/>
        <v>-5</v>
      </c>
      <c r="E80" s="123">
        <f t="shared" si="35"/>
        <v>-7</v>
      </c>
      <c r="F80" s="123">
        <f t="shared" si="35"/>
        <v>-7.0000000000000018</v>
      </c>
      <c r="G80" s="123">
        <f t="shared" si="35"/>
        <v>-5.6666666666666634</v>
      </c>
      <c r="H80" s="123">
        <f t="shared" si="35"/>
        <v>-8.3333333333333339</v>
      </c>
      <c r="I80" s="123">
        <f t="shared" si="35"/>
        <v>-7</v>
      </c>
      <c r="J80" s="123">
        <f t="shared" si="35"/>
        <v>-1.9999999999999973</v>
      </c>
      <c r="K80" s="123">
        <f t="shared" si="35"/>
        <v>-6.9999999999999991</v>
      </c>
      <c r="L80" s="123">
        <f t="shared" si="35"/>
        <v>-5</v>
      </c>
      <c r="M80" s="123">
        <f t="shared" si="35"/>
        <v>-4.3333333333333339</v>
      </c>
      <c r="N80" s="122">
        <f t="shared" si="35"/>
        <v>-4.3333333333333304</v>
      </c>
      <c r="O80" s="123">
        <f t="shared" si="35"/>
        <v>-5.3333333333333321</v>
      </c>
      <c r="P80" s="122">
        <f t="shared" si="35"/>
        <v>1.3333333333333317</v>
      </c>
      <c r="Q80" s="124">
        <f t="shared" si="35"/>
        <v>-3</v>
      </c>
      <c r="R80" s="124">
        <f t="shared" si="35"/>
        <v>3.333333333333333</v>
      </c>
      <c r="S80" s="123">
        <f t="shared" si="35"/>
        <v>4.3333333333333321</v>
      </c>
      <c r="T80" s="122">
        <f t="shared" si="35"/>
        <v>1.333333333333333</v>
      </c>
      <c r="U80" s="123">
        <f t="shared" si="35"/>
        <v>4.6666666666666687</v>
      </c>
      <c r="V80" s="123">
        <f t="shared" si="35"/>
        <v>1.9999999999999973</v>
      </c>
    </row>
    <row r="81" spans="1:27" ht="16" thickBot="1" x14ac:dyDescent="0.25">
      <c r="A81" s="71"/>
      <c r="C81" s="14"/>
      <c r="D81" s="14"/>
      <c r="E81" s="14"/>
      <c r="F81" s="14"/>
      <c r="G81" s="14"/>
      <c r="H81" s="14"/>
      <c r="I81" s="14"/>
      <c r="J81" s="14"/>
      <c r="K81" s="14"/>
      <c r="L81" s="14"/>
      <c r="M81" s="14"/>
      <c r="N81" s="14"/>
      <c r="O81" s="14"/>
      <c r="P81" s="14"/>
      <c r="Q81" s="14"/>
      <c r="R81" s="14"/>
      <c r="S81" s="14"/>
      <c r="T81" s="14"/>
    </row>
    <row r="82" spans="1:27" ht="20" thickBot="1" x14ac:dyDescent="0.3">
      <c r="A82" s="153" t="s">
        <v>37</v>
      </c>
      <c r="B82" s="154"/>
      <c r="C82" s="154"/>
      <c r="D82" s="154"/>
      <c r="E82" s="154"/>
      <c r="F82" s="154"/>
      <c r="G82" s="154"/>
      <c r="H82" s="154"/>
      <c r="I82" s="154"/>
      <c r="J82" s="154"/>
      <c r="K82" s="154"/>
      <c r="L82" s="154"/>
      <c r="M82" s="154"/>
      <c r="N82" s="154"/>
      <c r="O82" s="154"/>
      <c r="P82" s="154"/>
      <c r="Q82" s="154"/>
      <c r="R82" s="154"/>
      <c r="S82" s="154"/>
      <c r="T82" s="154"/>
      <c r="U82" s="154"/>
      <c r="V82" s="155"/>
      <c r="W82" s="18"/>
      <c r="X82" s="18"/>
      <c r="Y82" s="18"/>
      <c r="Z82" s="18"/>
      <c r="AA82" s="21"/>
    </row>
    <row r="83" spans="1:27" s="4" customFormat="1" ht="16" thickBot="1" x14ac:dyDescent="0.25">
      <c r="A83" s="165" t="s">
        <v>28</v>
      </c>
      <c r="B83" s="157" t="s">
        <v>23</v>
      </c>
      <c r="C83" s="157"/>
      <c r="D83" s="157"/>
      <c r="E83" s="157"/>
      <c r="F83" s="157"/>
      <c r="G83" s="157"/>
      <c r="H83" s="157"/>
      <c r="I83" s="157"/>
      <c r="J83" s="157"/>
      <c r="K83" s="157"/>
      <c r="L83" s="157"/>
      <c r="M83" s="157"/>
      <c r="N83" s="157"/>
      <c r="O83" s="157"/>
      <c r="P83" s="157"/>
      <c r="Q83" s="157"/>
      <c r="R83" s="157"/>
      <c r="S83" s="157"/>
      <c r="T83" s="157"/>
      <c r="U83" s="157"/>
      <c r="V83" s="158"/>
    </row>
    <row r="84" spans="1:27" s="15" customFormat="1" x14ac:dyDescent="0.2">
      <c r="A84" s="166"/>
      <c r="B84" s="57">
        <v>1</v>
      </c>
      <c r="C84" s="47">
        <v>2</v>
      </c>
      <c r="D84" s="47">
        <v>3</v>
      </c>
      <c r="E84" s="47">
        <v>4</v>
      </c>
      <c r="F84" s="47">
        <v>5</v>
      </c>
      <c r="G84" s="47">
        <v>6</v>
      </c>
      <c r="H84" s="47">
        <v>7</v>
      </c>
      <c r="I84" s="47">
        <v>8</v>
      </c>
      <c r="J84" s="47">
        <v>9</v>
      </c>
      <c r="K84" s="47">
        <v>10</v>
      </c>
      <c r="L84" s="47">
        <v>11</v>
      </c>
      <c r="M84" s="47">
        <v>12</v>
      </c>
      <c r="N84" s="47">
        <v>13</v>
      </c>
      <c r="O84" s="47">
        <v>14</v>
      </c>
      <c r="P84" s="47">
        <v>15</v>
      </c>
      <c r="Q84" s="47">
        <v>16</v>
      </c>
      <c r="R84" s="47">
        <v>17</v>
      </c>
      <c r="S84" s="47">
        <v>18</v>
      </c>
      <c r="T84" s="47">
        <v>19</v>
      </c>
      <c r="U84" s="47">
        <v>20</v>
      </c>
      <c r="V84" s="48">
        <v>21</v>
      </c>
    </row>
    <row r="85" spans="1:27" ht="15" customHeight="1" x14ac:dyDescent="0.2">
      <c r="A85" s="69">
        <v>1</v>
      </c>
      <c r="B85" s="117">
        <f>EXP(B72)/SUM(EXP($B72)+EXP($B$66)+EXP($B$67))</f>
        <v>3.0464313187443415E-2</v>
      </c>
      <c r="C85" s="117">
        <f>EXP(C72)/SUM(EXP($C72)+EXP($C$66)+EXP($C$67))</f>
        <v>4.9016890496729306E-3</v>
      </c>
      <c r="D85" s="117">
        <f>EXP($D72)/SUM(EXP($D72)+EXP($D$66)+EXP($D$67))</f>
        <v>0.78325656450275516</v>
      </c>
      <c r="E85" s="117">
        <f>EXP(E72)/SUM(EXP($E72)+EXP($E$66)+EXP($E$67))</f>
        <v>0.90082323808801945</v>
      </c>
      <c r="F85" s="117">
        <f>EXP(F72)/SUM(EXP(F72)+EXP($F$66)+EXP($F$67))</f>
        <v>0.9503302116973793</v>
      </c>
      <c r="G85" s="117">
        <f>EXP(G72)/SUM(EXP(G72)+EXP($G$66)+EXP($G$67))</f>
        <v>0.21194155761708536</v>
      </c>
      <c r="H85" s="117">
        <f>EXP(H72)/SUM(EXP(H72)+EXP($H$66)+EXP($H$67))</f>
        <v>0.95347270397649098</v>
      </c>
      <c r="I85" s="117">
        <f>EXP(I72)/SUM(EXP(I72)+EXP($I$66)+EXP($I$67))</f>
        <v>0.90082323808801945</v>
      </c>
      <c r="J85" s="117">
        <f>EXP(J72)/SUM(EXP(J72)+EXP($J$66)+EXP($J$67))</f>
        <v>4.9016890496729306E-3</v>
      </c>
      <c r="K85" s="117">
        <f>EXP(K72)/SUM(EXP(K72)+EXP($K$66)+EXP($K$67))</f>
        <v>0.93201610876395613</v>
      </c>
      <c r="L85" s="117">
        <f t="shared" ref="L85:V85" si="36">EXP(L72)/SUM(EXP(L72)+EXP(L66)+EXP(L67))</f>
        <v>0.78325656450275516</v>
      </c>
      <c r="M85" s="117">
        <f t="shared" si="36"/>
        <v>0.33333333333333315</v>
      </c>
      <c r="N85" s="117">
        <f t="shared" si="36"/>
        <v>1.2346970952489949E-2</v>
      </c>
      <c r="O85" s="117">
        <f t="shared" si="36"/>
        <v>0.12132647558421499</v>
      </c>
      <c r="P85" s="117">
        <f t="shared" si="36"/>
        <v>3.0464313187443415E-2</v>
      </c>
      <c r="Q85" s="117">
        <f t="shared" si="36"/>
        <v>2.4487108148175112E-2</v>
      </c>
      <c r="R85" s="117">
        <f t="shared" si="36"/>
        <v>2.1785213571970225E-3</v>
      </c>
      <c r="S85" s="117">
        <f t="shared" si="36"/>
        <v>4.9016890496729262E-3</v>
      </c>
      <c r="T85" s="117">
        <f t="shared" si="36"/>
        <v>8.694794712792786E-2</v>
      </c>
      <c r="U85" s="117">
        <f t="shared" si="36"/>
        <v>2.1785213571970164E-3</v>
      </c>
      <c r="V85" s="117">
        <f t="shared" si="36"/>
        <v>1.2346970952489964E-2</v>
      </c>
      <c r="W85" s="9"/>
      <c r="X85" s="8"/>
      <c r="Y85" s="9"/>
    </row>
    <row r="86" spans="1:27" x14ac:dyDescent="0.2">
      <c r="A86" s="69">
        <v>2</v>
      </c>
      <c r="B86" s="117">
        <f>EXP(B73)/SUM(EXP($B73)+EXP($B$66)+EXP($B$67))</f>
        <v>0.86681333219733503</v>
      </c>
      <c r="C86" s="117">
        <f>EXP(C73)/SUM(EXP($C73)+EXP($C$66)+EXP($C$67))</f>
        <v>0.93623955187650565</v>
      </c>
      <c r="D86" s="117">
        <f t="shared" ref="D86:D92" si="37">EXP($D73)/SUM(EXP($D73)+EXP($D$66)+EXP($D$67))</f>
        <v>0.97386708791932697</v>
      </c>
      <c r="E86" s="117">
        <f t="shared" ref="E86:E92" si="38">EXP(E73)/SUM(EXP($E73)+EXP($E$66)+EXP($E$67))</f>
        <v>0.98943658078486307</v>
      </c>
      <c r="F86" s="117">
        <f t="shared" ref="F86:F93" si="39">EXP(F73)/SUM(EXP(F73)+EXP($F$66)+EXP($F$67))</f>
        <v>0.9811352024343174</v>
      </c>
      <c r="G86" s="117">
        <f t="shared" ref="G86:G93" si="40">EXP(G73)/SUM(EXP(G73)+EXP($G$66)+EXP($G$67))</f>
        <v>0.98730041412179337</v>
      </c>
      <c r="H86" s="117">
        <f>EXP(H73)/SUM(EXP(H73)+EXP($H$66)+EXP($H$67))</f>
        <v>0.99662082340930014</v>
      </c>
      <c r="I86" s="117">
        <f t="shared" ref="I86:I93" si="41">EXP(I73)/SUM(EXP(I73)+EXP($I$66)+EXP($I$67))</f>
        <v>0.98943658078486307</v>
      </c>
      <c r="J86" s="117">
        <f t="shared" ref="J86:J93" si="42">EXP(J73)/SUM(EXP(J73)+EXP($J$66)+EXP($J$67))</f>
        <v>0.93623955187650565</v>
      </c>
      <c r="K86" s="117">
        <f>EXP(K73)/SUM(EXP(K73)+EXP(K$66)+EXP(K$67))</f>
        <v>0.9864101088540379</v>
      </c>
      <c r="L86" s="117">
        <f t="shared" ref="L86:U86" si="43">EXP(L73)/SUM(EXP(L73)+EXP(L$66)+EXP(L$67))</f>
        <v>0.97386708791932697</v>
      </c>
      <c r="M86" s="117">
        <f t="shared" si="43"/>
        <v>0.9334035368707424</v>
      </c>
      <c r="N86" s="117">
        <f t="shared" si="43"/>
        <v>0.83453007352866748</v>
      </c>
      <c r="O86" s="117">
        <f t="shared" si="43"/>
        <v>0.99086747258217267</v>
      </c>
      <c r="P86" s="117">
        <f t="shared" si="43"/>
        <v>0.86681333219733503</v>
      </c>
      <c r="Q86" s="117">
        <f t="shared" si="43"/>
        <v>0.65667613534100955</v>
      </c>
      <c r="R86" s="117">
        <f t="shared" si="43"/>
        <v>0.8234267302278151</v>
      </c>
      <c r="S86" s="117">
        <f t="shared" si="43"/>
        <v>0.79468574312974283</v>
      </c>
      <c r="T86" s="117">
        <f t="shared" si="43"/>
        <v>0.87887824273215087</v>
      </c>
      <c r="U86" s="117">
        <f t="shared" si="43"/>
        <v>0.55141890940567218</v>
      </c>
      <c r="V86" s="117">
        <f>EXP(V73)/SUM(EXP(V73)+EXP(V$66)+EXP(V$67))</f>
        <v>0.78325656450275538</v>
      </c>
      <c r="W86" s="9"/>
      <c r="X86" s="8"/>
      <c r="Y86" s="9"/>
    </row>
    <row r="87" spans="1:27" x14ac:dyDescent="0.2">
      <c r="A87" s="69">
        <v>3</v>
      </c>
      <c r="B87" s="117">
        <f t="shared" ref="B87:B93" si="44">EXP(B74)/SUM(EXP($B74)+EXP($B$66)+EXP($B$67))</f>
        <v>0.76966229433112998</v>
      </c>
      <c r="C87" s="117">
        <f t="shared" ref="C87:C93" si="45">EXP(C74)/SUM(EXP($C74)+EXP($C$66)+EXP($C$67))</f>
        <v>0.42231879825151797</v>
      </c>
      <c r="D87" s="117">
        <f t="shared" si="37"/>
        <v>0.95033021169737919</v>
      </c>
      <c r="E87" s="117">
        <f t="shared" si="38"/>
        <v>0.97962920716707957</v>
      </c>
      <c r="F87" s="117">
        <f t="shared" si="39"/>
        <v>0.9503302116973793</v>
      </c>
      <c r="G87" s="117">
        <f t="shared" si="40"/>
        <v>0.73498655496783183</v>
      </c>
      <c r="H87" s="117">
        <f t="shared" ref="H87:H93" si="46">EXP(H74)/SUM(EXP(H74)+EXP($H$66)+EXP($H$67))</f>
        <v>0.98730041412179326</v>
      </c>
      <c r="I87" s="117">
        <f t="shared" si="41"/>
        <v>0.97962920716707957</v>
      </c>
      <c r="J87" s="117">
        <f t="shared" si="42"/>
        <v>0.42231879825151797</v>
      </c>
      <c r="K87" s="117">
        <f>EXP(K74)/SUM(EXP(K74)+EXP(K$66)+EXP(K$67))</f>
        <v>0.95033021169737919</v>
      </c>
      <c r="L87" s="117">
        <f t="shared" ref="L87:V87" si="47">EXP(L74)/SUM(EXP(L74)+EXP(L$66)+EXP(L$67))</f>
        <v>0.95033021169737919</v>
      </c>
      <c r="M87" s="117">
        <f t="shared" si="47"/>
        <v>0.72582044993383366</v>
      </c>
      <c r="N87" s="117">
        <f t="shared" si="47"/>
        <v>0.40566373487158197</v>
      </c>
      <c r="O87" s="117">
        <f t="shared" si="47"/>
        <v>0.91320449316623975</v>
      </c>
      <c r="P87" s="117">
        <f t="shared" si="47"/>
        <v>0.76966229433112998</v>
      </c>
      <c r="Q87" s="117">
        <f t="shared" si="47"/>
        <v>0.49546264257784312</v>
      </c>
      <c r="R87" s="117">
        <f t="shared" si="47"/>
        <v>0.14263257070594867</v>
      </c>
      <c r="S87" s="117">
        <f t="shared" si="47"/>
        <v>0.27290599998594045</v>
      </c>
      <c r="T87" s="117">
        <f t="shared" si="47"/>
        <v>0.15645872526996454</v>
      </c>
      <c r="U87" s="117">
        <f t="shared" si="47"/>
        <v>7.8691387864320464E-2</v>
      </c>
      <c r="V87" s="117">
        <f t="shared" si="47"/>
        <v>0.48785555116036872</v>
      </c>
      <c r="W87" s="9"/>
      <c r="X87" s="8"/>
      <c r="Y87" s="9"/>
    </row>
    <row r="88" spans="1:27" x14ac:dyDescent="0.2">
      <c r="A88" s="69">
        <v>4</v>
      </c>
      <c r="B88" s="117">
        <f t="shared" si="44"/>
        <v>0.63175162027938037</v>
      </c>
      <c r="C88" s="117">
        <f t="shared" si="45"/>
        <v>0.6652409557748219</v>
      </c>
      <c r="D88" s="117">
        <f t="shared" si="37"/>
        <v>0.57070937849704306</v>
      </c>
      <c r="E88" s="117">
        <f t="shared" si="38"/>
        <v>0.76966229433113009</v>
      </c>
      <c r="F88" s="117">
        <f t="shared" si="39"/>
        <v>0.72139918427396876</v>
      </c>
      <c r="G88" s="117">
        <f t="shared" si="40"/>
        <v>0.66524095577482223</v>
      </c>
      <c r="H88" s="117">
        <f t="shared" si="46"/>
        <v>0.73498655496783183</v>
      </c>
      <c r="I88" s="117">
        <f t="shared" si="41"/>
        <v>0.76966229433113009</v>
      </c>
      <c r="J88" s="117">
        <f t="shared" si="42"/>
        <v>0.6652409557748219</v>
      </c>
      <c r="K88" s="117">
        <f>EXP(K75)/SUM(EXP(K75)+EXP(K$66)+EXP(K$67))</f>
        <v>0.64978159284085879</v>
      </c>
      <c r="L88" s="117">
        <f t="shared" ref="L88:V88" si="48">EXP(L75)/SUM(EXP(L75)+EXP(L$66)+EXP(L$67))</f>
        <v>0.57070937849704306</v>
      </c>
      <c r="M88" s="117">
        <f t="shared" si="48"/>
        <v>0.78698604216159851</v>
      </c>
      <c r="N88" s="117">
        <f t="shared" si="48"/>
        <v>0.6497815928408589</v>
      </c>
      <c r="O88" s="117">
        <f t="shared" si="48"/>
        <v>0.88288841725109024</v>
      </c>
      <c r="P88" s="117">
        <f t="shared" si="48"/>
        <v>0.63175162027938037</v>
      </c>
      <c r="Q88" s="117">
        <f t="shared" si="48"/>
        <v>0.33518713781987458</v>
      </c>
      <c r="R88" s="117">
        <f t="shared" si="48"/>
        <v>0.70538451269824121</v>
      </c>
      <c r="S88" s="117">
        <f t="shared" si="48"/>
        <v>0.66524095577482178</v>
      </c>
      <c r="T88" s="117">
        <f t="shared" si="48"/>
        <v>0.41302278036444606</v>
      </c>
      <c r="U88" s="117">
        <f t="shared" si="48"/>
        <v>0.46831053083348112</v>
      </c>
      <c r="V88" s="117">
        <f t="shared" si="48"/>
        <v>0.6497815928408589</v>
      </c>
      <c r="W88" s="9"/>
      <c r="X88" s="8"/>
      <c r="Y88" s="9"/>
    </row>
    <row r="89" spans="1:27" x14ac:dyDescent="0.2">
      <c r="A89" s="69">
        <v>5</v>
      </c>
      <c r="B89" s="117">
        <f t="shared" si="44"/>
        <v>0.24472847105479753</v>
      </c>
      <c r="C89" s="117">
        <f t="shared" si="45"/>
        <v>0.21194155761708583</v>
      </c>
      <c r="D89" s="117">
        <f t="shared" si="37"/>
        <v>0.40566373487158197</v>
      </c>
      <c r="E89" s="117">
        <f t="shared" si="38"/>
        <v>0.38692382754173116</v>
      </c>
      <c r="F89" s="117">
        <f t="shared" si="39"/>
        <v>0.25949646034241913</v>
      </c>
      <c r="G89" s="117">
        <f t="shared" si="40"/>
        <v>0.16156967342485479</v>
      </c>
      <c r="H89" s="117">
        <f t="shared" si="46"/>
        <v>0.42231879825151808</v>
      </c>
      <c r="I89" s="117">
        <f>EXP(I76)/SUM(EXP(I76)+EXP($I$66)+EXP($I$67))</f>
        <v>0.38692382754173116</v>
      </c>
      <c r="J89" s="117">
        <f t="shared" si="42"/>
        <v>0.21194155761708583</v>
      </c>
      <c r="K89" s="117">
        <f t="shared" ref="K89:V93" si="49">EXP(K76)/SUM(EXP(K76)+EXP(K$66)+EXP(K$67))</f>
        <v>0.32843893534240298</v>
      </c>
      <c r="L89" s="117">
        <f t="shared" si="49"/>
        <v>0.40566373487158197</v>
      </c>
      <c r="M89" s="117">
        <f t="shared" si="49"/>
        <v>0.20427055865291682</v>
      </c>
      <c r="N89" s="117">
        <f t="shared" si="49"/>
        <v>3.286529070963138E-2</v>
      </c>
      <c r="O89" s="117">
        <f t="shared" si="49"/>
        <v>9.0030573170380546E-2</v>
      </c>
      <c r="P89" s="117">
        <f t="shared" si="49"/>
        <v>0.24472847105479753</v>
      </c>
      <c r="Q89" s="117">
        <f t="shared" si="49"/>
        <v>1.2723703543671364E-2</v>
      </c>
      <c r="R89" s="117">
        <f t="shared" si="49"/>
        <v>7.8691387864320714E-2</v>
      </c>
      <c r="S89" s="117">
        <f t="shared" si="49"/>
        <v>6.6199183935134548E-2</v>
      </c>
      <c r="T89" s="117">
        <f t="shared" si="49"/>
        <v>4.6612622577973918E-2</v>
      </c>
      <c r="U89" s="117">
        <f t="shared" si="49"/>
        <v>0.14263257070594851</v>
      </c>
      <c r="V89" s="117">
        <f t="shared" si="49"/>
        <v>0.15248348660879102</v>
      </c>
      <c r="W89" s="9"/>
      <c r="X89" s="8"/>
      <c r="Y89" s="9"/>
    </row>
    <row r="90" spans="1:27" x14ac:dyDescent="0.2">
      <c r="A90" s="69">
        <v>6</v>
      </c>
      <c r="B90" s="117">
        <f t="shared" si="44"/>
        <v>8.2145919884646073E-3</v>
      </c>
      <c r="C90" s="117">
        <f t="shared" si="45"/>
        <v>0.66524095577482178</v>
      </c>
      <c r="D90" s="117">
        <f t="shared" si="37"/>
        <v>0.25949646034241913</v>
      </c>
      <c r="E90" s="117">
        <f t="shared" si="38"/>
        <v>0.7053845126982411</v>
      </c>
      <c r="F90" s="117">
        <f t="shared" si="39"/>
        <v>0.72139918427396865</v>
      </c>
      <c r="G90" s="117">
        <f t="shared" si="40"/>
        <v>0.95347270397649075</v>
      </c>
      <c r="H90" s="117">
        <f t="shared" si="46"/>
        <v>0.91320449316623975</v>
      </c>
      <c r="I90" s="117">
        <f t="shared" si="41"/>
        <v>0.7053845126982411</v>
      </c>
      <c r="J90" s="117">
        <f t="shared" si="42"/>
        <v>0.66524095577482178</v>
      </c>
      <c r="K90" s="117">
        <f t="shared" si="49"/>
        <v>0.72139918427396843</v>
      </c>
      <c r="L90" s="117">
        <f t="shared" si="49"/>
        <v>0.25949646034241913</v>
      </c>
      <c r="M90" s="117">
        <f t="shared" si="49"/>
        <v>0.87798863852214526</v>
      </c>
      <c r="N90" s="117">
        <f t="shared" si="49"/>
        <v>0.83453007352866737</v>
      </c>
      <c r="O90" s="117">
        <f t="shared" si="49"/>
        <v>0.79468574312974261</v>
      </c>
      <c r="P90" s="117">
        <f t="shared" si="49"/>
        <v>8.2145919884646073E-3</v>
      </c>
      <c r="Q90" s="117">
        <f t="shared" si="49"/>
        <v>0.26538792877224193</v>
      </c>
      <c r="R90" s="117">
        <f t="shared" si="49"/>
        <v>2.2018781380437908E-2</v>
      </c>
      <c r="S90" s="117">
        <f t="shared" si="49"/>
        <v>6.8276182353782218E-3</v>
      </c>
      <c r="T90" s="117">
        <f t="shared" si="49"/>
        <v>2.4487108148175129E-2</v>
      </c>
      <c r="U90" s="117">
        <f t="shared" si="49"/>
        <v>1.142725042871896E-2</v>
      </c>
      <c r="V90" s="117">
        <f t="shared" si="49"/>
        <v>6.3774609224423011E-3</v>
      </c>
      <c r="W90" s="9"/>
      <c r="X90" s="8"/>
      <c r="Y90" s="9"/>
    </row>
    <row r="91" spans="1:27" x14ac:dyDescent="0.2">
      <c r="A91" s="69">
        <v>7</v>
      </c>
      <c r="B91" s="117">
        <f t="shared" si="44"/>
        <v>7.8691387864320672E-2</v>
      </c>
      <c r="C91" s="117">
        <f t="shared" si="45"/>
        <v>0.93623955187650576</v>
      </c>
      <c r="D91" s="117">
        <f t="shared" si="37"/>
        <v>6.2079229289638369E-2</v>
      </c>
      <c r="E91" s="117">
        <f t="shared" si="38"/>
        <v>0.1426325707059489</v>
      </c>
      <c r="F91" s="117">
        <f t="shared" si="39"/>
        <v>4.5278500743629067E-2</v>
      </c>
      <c r="G91" s="117">
        <f t="shared" si="40"/>
        <v>0.93623955187650576</v>
      </c>
      <c r="H91" s="117">
        <f t="shared" si="46"/>
        <v>0.50501774299632862</v>
      </c>
      <c r="I91" s="117">
        <f t="shared" si="41"/>
        <v>0.1426325707059489</v>
      </c>
      <c r="J91" s="117">
        <f t="shared" si="42"/>
        <v>0.93623955187650576</v>
      </c>
      <c r="K91" s="117">
        <f t="shared" si="49"/>
        <v>8.4561764765343383E-2</v>
      </c>
      <c r="L91" s="117">
        <f t="shared" si="49"/>
        <v>6.2079229289638369E-2</v>
      </c>
      <c r="M91" s="117">
        <f t="shared" si="49"/>
        <v>0.57611688476582923</v>
      </c>
      <c r="N91" s="117">
        <f t="shared" si="49"/>
        <v>0.83453007352866748</v>
      </c>
      <c r="O91" s="117">
        <f t="shared" si="49"/>
        <v>0.73498655496783172</v>
      </c>
      <c r="P91" s="117">
        <f t="shared" si="49"/>
        <v>7.8691387864320672E-2</v>
      </c>
      <c r="Q91" s="117">
        <f t="shared" si="49"/>
        <v>0.57814996474586144</v>
      </c>
      <c r="R91" s="117">
        <f t="shared" si="49"/>
        <v>0.24472847105479756</v>
      </c>
      <c r="S91" s="117">
        <f t="shared" si="49"/>
        <v>0.21194155761708555</v>
      </c>
      <c r="T91" s="117">
        <f t="shared" si="49"/>
        <v>3.3846626433669764E-2</v>
      </c>
      <c r="U91" s="117">
        <f t="shared" si="49"/>
        <v>0.24472847105479717</v>
      </c>
      <c r="V91" s="117">
        <f t="shared" si="49"/>
        <v>3.2865290709631331E-2</v>
      </c>
      <c r="W91" s="9"/>
      <c r="X91" s="8"/>
      <c r="Y91" s="9"/>
    </row>
    <row r="92" spans="1:27" x14ac:dyDescent="0.2">
      <c r="A92" s="69">
        <v>8</v>
      </c>
      <c r="B92" s="117">
        <f t="shared" si="44"/>
        <v>2.1785213571970208E-3</v>
      </c>
      <c r="C92" s="117">
        <f t="shared" si="45"/>
        <v>3.5119026959339723E-2</v>
      </c>
      <c r="D92" s="117">
        <f t="shared" si="37"/>
        <v>1.2346970952489947E-2</v>
      </c>
      <c r="E92" s="117">
        <f t="shared" si="38"/>
        <v>7.8691387864320742E-2</v>
      </c>
      <c r="F92" s="117">
        <f t="shared" si="39"/>
        <v>0.11419519938459449</v>
      </c>
      <c r="G92" s="117">
        <f t="shared" si="40"/>
        <v>0.34375725128737333</v>
      </c>
      <c r="H92" s="117">
        <f>EXP(H79)/SUM(EXP(H79)+EXP($H$66)+EXP($H$67))</f>
        <v>0.21194155761708566</v>
      </c>
      <c r="I92" s="117">
        <f t="shared" si="41"/>
        <v>7.8691387864320742E-2</v>
      </c>
      <c r="J92" s="117">
        <f t="shared" si="42"/>
        <v>3.5119026959339723E-2</v>
      </c>
      <c r="K92" s="117">
        <f t="shared" si="49"/>
        <v>6.2079229289638251E-2</v>
      </c>
      <c r="L92" s="117">
        <f t="shared" si="49"/>
        <v>1.2346970952489947E-2</v>
      </c>
      <c r="M92" s="117">
        <f t="shared" si="49"/>
        <v>0.41100462902526513</v>
      </c>
      <c r="N92" s="117">
        <f t="shared" si="49"/>
        <v>0.4056637348715818</v>
      </c>
      <c r="O92" s="117">
        <f t="shared" si="49"/>
        <v>0.21194155761708536</v>
      </c>
      <c r="P92" s="117">
        <f t="shared" si="49"/>
        <v>2.1785213571970208E-3</v>
      </c>
      <c r="Q92" s="117">
        <f t="shared" si="49"/>
        <v>0.41302278036444595</v>
      </c>
      <c r="R92" s="117">
        <f t="shared" si="49"/>
        <v>4.2344375376430288E-3</v>
      </c>
      <c r="S92" s="117">
        <f t="shared" si="49"/>
        <v>9.5030402702200954E-3</v>
      </c>
      <c r="T92" s="117">
        <f t="shared" si="49"/>
        <v>6.5732631853090868E-3</v>
      </c>
      <c r="U92" s="117">
        <f t="shared" si="49"/>
        <v>3.0377533863074854E-3</v>
      </c>
      <c r="V92" s="117">
        <f t="shared" si="49"/>
        <v>1.2108101934774145E-3</v>
      </c>
      <c r="W92" s="9"/>
      <c r="X92" s="8"/>
      <c r="Y92" s="9"/>
    </row>
    <row r="93" spans="1:27" ht="16" thickBot="1" x14ac:dyDescent="0.25">
      <c r="A93" s="70">
        <v>9</v>
      </c>
      <c r="B93" s="117">
        <f t="shared" si="44"/>
        <v>0.14263257070594876</v>
      </c>
      <c r="C93" s="117">
        <f t="shared" si="45"/>
        <v>9.0030573170380615E-2</v>
      </c>
      <c r="D93" s="117">
        <f>EXP($D80)/SUM(EXP($D80)+EXP($D$66)+EXP($D$67))</f>
        <v>4.5278500743629081E-2</v>
      </c>
      <c r="E93" s="117">
        <f>EXP(E80)/SUM(EXP($E80)+EXP($E$66)+EXP($E$67))</f>
        <v>4.201006613406609E-2</v>
      </c>
      <c r="F93" s="117">
        <f t="shared" si="39"/>
        <v>4.5278500743629067E-2</v>
      </c>
      <c r="G93" s="117">
        <f t="shared" si="40"/>
        <v>0.1213264755842151</v>
      </c>
      <c r="H93" s="117">
        <f t="shared" si="46"/>
        <v>6.6199183935134576E-2</v>
      </c>
      <c r="I93" s="117">
        <f t="shared" si="41"/>
        <v>4.201006613406609E-2</v>
      </c>
      <c r="J93" s="117">
        <f t="shared" si="42"/>
        <v>9.0030573170380615E-2</v>
      </c>
      <c r="K93" s="117">
        <f t="shared" si="49"/>
        <v>4.5278500743629067E-2</v>
      </c>
      <c r="L93" s="117">
        <f t="shared" si="49"/>
        <v>4.5278500743629081E-2</v>
      </c>
      <c r="M93" s="117">
        <f t="shared" si="49"/>
        <v>0.11645055282900349</v>
      </c>
      <c r="N93" s="117">
        <f t="shared" si="49"/>
        <v>3.2865290709631415E-2</v>
      </c>
      <c r="O93" s="117">
        <f t="shared" si="49"/>
        <v>6.6199183935134576E-2</v>
      </c>
      <c r="P93" s="117">
        <f t="shared" si="49"/>
        <v>0.14263257070594876</v>
      </c>
      <c r="Q93" s="117">
        <f t="shared" si="49"/>
        <v>4.6612622577973897E-2</v>
      </c>
      <c r="R93" s="117">
        <f t="shared" si="49"/>
        <v>0.31139734403174651</v>
      </c>
      <c r="S93" s="117">
        <f t="shared" si="49"/>
        <v>0.50501774299632818</v>
      </c>
      <c r="T93" s="117">
        <f t="shared" si="49"/>
        <v>0.33518713781987453</v>
      </c>
      <c r="U93" s="117">
        <f>EXP(U80)/SUM(EXP(U80)+EXP(U$66)+EXP(U$67))</f>
        <v>0.38692382754173127</v>
      </c>
      <c r="V93" s="117">
        <f t="shared" si="49"/>
        <v>0.1141951993845944</v>
      </c>
      <c r="W93" s="9"/>
      <c r="X93" s="8"/>
      <c r="Y93" s="9"/>
    </row>
    <row r="94" spans="1:27" ht="16" thickBot="1" x14ac:dyDescent="0.25">
      <c r="A94" s="74"/>
      <c r="B94" s="20"/>
      <c r="C94" s="20"/>
      <c r="D94" s="20"/>
      <c r="E94" s="20"/>
      <c r="F94" s="20"/>
      <c r="G94" s="20"/>
      <c r="H94" s="20"/>
      <c r="I94" s="20"/>
      <c r="J94" s="20"/>
      <c r="K94" s="20"/>
      <c r="L94" s="20"/>
      <c r="M94" s="20"/>
      <c r="N94" s="20"/>
      <c r="O94" s="20"/>
      <c r="P94" s="20"/>
      <c r="Q94" s="20"/>
      <c r="R94" s="20"/>
      <c r="S94" s="20"/>
      <c r="T94" s="20"/>
      <c r="U94" s="20"/>
      <c r="V94" s="20"/>
      <c r="W94" s="9"/>
      <c r="X94" s="8"/>
      <c r="Y94" s="9"/>
    </row>
    <row r="95" spans="1:27" s="18" customFormat="1" ht="20" thickBot="1" x14ac:dyDescent="0.3">
      <c r="A95" s="153" t="s">
        <v>40</v>
      </c>
      <c r="B95" s="154"/>
      <c r="C95" s="154"/>
      <c r="D95" s="154"/>
      <c r="E95" s="154"/>
      <c r="F95" s="154"/>
      <c r="G95" s="154"/>
      <c r="H95" s="154"/>
      <c r="I95" s="154"/>
      <c r="J95" s="154"/>
      <c r="K95" s="154"/>
      <c r="L95" s="154"/>
      <c r="M95" s="154"/>
      <c r="N95" s="154"/>
      <c r="O95" s="154"/>
      <c r="P95" s="154"/>
      <c r="Q95" s="154"/>
      <c r="R95" s="154"/>
      <c r="S95" s="154"/>
      <c r="T95" s="154"/>
      <c r="U95" s="154"/>
      <c r="V95" s="155"/>
    </row>
    <row r="96" spans="1:27" s="18" customFormat="1" ht="20" thickBot="1" x14ac:dyDescent="0.3">
      <c r="A96" s="162" t="s">
        <v>42</v>
      </c>
      <c r="B96" s="163"/>
      <c r="C96" s="163"/>
      <c r="D96" s="164"/>
      <c r="E96" s="100"/>
      <c r="F96" s="100"/>
      <c r="G96" s="100"/>
      <c r="H96" s="100"/>
      <c r="I96" s="173" t="s">
        <v>25</v>
      </c>
      <c r="J96" s="174"/>
      <c r="K96" s="174"/>
      <c r="L96" s="175"/>
      <c r="M96" s="100"/>
      <c r="N96" s="100"/>
      <c r="O96" s="100"/>
      <c r="P96" s="100"/>
      <c r="Q96" s="100"/>
      <c r="R96" s="100"/>
      <c r="S96" s="100"/>
      <c r="T96" s="100"/>
      <c r="U96" s="100"/>
      <c r="V96" s="100"/>
    </row>
    <row r="97" spans="1:24" ht="16" thickBot="1" x14ac:dyDescent="0.25">
      <c r="A97" s="87" t="s">
        <v>21</v>
      </c>
      <c r="B97" s="159">
        <v>100000</v>
      </c>
      <c r="C97" s="160"/>
      <c r="D97" s="161"/>
      <c r="I97" s="145" t="s">
        <v>12</v>
      </c>
      <c r="J97" s="134">
        <v>1</v>
      </c>
      <c r="K97" s="134">
        <v>2</v>
      </c>
      <c r="L97" s="135">
        <v>3</v>
      </c>
    </row>
    <row r="98" spans="1:24" x14ac:dyDescent="0.2">
      <c r="A98" s="72" t="s">
        <v>0</v>
      </c>
      <c r="B98" s="16">
        <v>1</v>
      </c>
      <c r="C98" s="16">
        <v>2</v>
      </c>
      <c r="D98" s="73">
        <v>3</v>
      </c>
      <c r="I98" s="144" t="s">
        <v>11</v>
      </c>
      <c r="J98" s="136">
        <f>AVERAGEIF($B$17:$V$17,J$97,$B54:$V54)</f>
        <v>0.69296417867846449</v>
      </c>
      <c r="K98" s="137">
        <f>AVERAGEIF($B$17:$V$17,K$97,$B54:$V54)</f>
        <v>0.16563420239890844</v>
      </c>
      <c r="L98" s="138">
        <f>AVERAGEIF($B$17:$V$17,L$97,$B54:$V54)</f>
        <v>0.29291819291819288</v>
      </c>
    </row>
    <row r="99" spans="1:24" x14ac:dyDescent="0.2">
      <c r="A99" s="88" t="s">
        <v>44</v>
      </c>
      <c r="B99" s="17">
        <v>0.31</v>
      </c>
      <c r="C99" s="17">
        <v>0.43</v>
      </c>
      <c r="D99" s="89">
        <v>0.26</v>
      </c>
      <c r="E99" s="77"/>
      <c r="F99" s="119"/>
      <c r="I99" s="132" t="s">
        <v>4</v>
      </c>
      <c r="J99" s="139">
        <f>AVERAGEIF($B$17:$V$17,"=1",$B55:$V55)</f>
        <v>0.21010418153275306</v>
      </c>
      <c r="K99" s="120">
        <f t="shared" ref="K99:L99" si="50">AVERAGEIF($B$17:$V$17,"=1",$B55:$V55)</f>
        <v>0.21010418153275306</v>
      </c>
      <c r="L99" s="140">
        <f t="shared" si="50"/>
        <v>0.21010418153275306</v>
      </c>
      <c r="N99" s="118"/>
    </row>
    <row r="100" spans="1:24" ht="16" thickBot="1" x14ac:dyDescent="0.25">
      <c r="A100" s="101" t="s">
        <v>45</v>
      </c>
      <c r="B100" s="102">
        <v>0.15</v>
      </c>
      <c r="C100" s="102">
        <v>0.04</v>
      </c>
      <c r="D100" s="103">
        <v>7.0000000000000007E-2</v>
      </c>
      <c r="E100" s="131"/>
      <c r="I100" s="133" t="s">
        <v>14</v>
      </c>
      <c r="J100" s="141">
        <f>AVERAGEIF($B$17:$V$17,"=1",$B$56:$V$56)</f>
        <v>9.6931639788782678E-2</v>
      </c>
      <c r="K100" s="142">
        <f>AVERAGEIF($B$17:$V$17,"=1",$B$56:$V$56)</f>
        <v>9.6931639788782678E-2</v>
      </c>
      <c r="L100" s="143">
        <f>AVERAGEIF($B$17:$V$17,"=1",$B$56:$V$56)</f>
        <v>9.6931639788782678E-2</v>
      </c>
    </row>
    <row r="101" spans="1:24" x14ac:dyDescent="0.2">
      <c r="A101" s="101" t="s">
        <v>22</v>
      </c>
      <c r="B101" s="84">
        <v>900</v>
      </c>
      <c r="C101" s="84">
        <v>1500</v>
      </c>
      <c r="D101" s="105">
        <v>2000</v>
      </c>
      <c r="E101" s="118"/>
      <c r="F101" s="130"/>
    </row>
    <row r="102" spans="1:24" x14ac:dyDescent="0.2">
      <c r="A102" s="101" t="s">
        <v>47</v>
      </c>
      <c r="B102" s="125">
        <f>(B99*$B$97)*(1+B100)^3</f>
        <v>47147.124999999985</v>
      </c>
      <c r="C102" s="125">
        <f t="shared" ref="C102:D102" si="51">(C99*$B$97)*(1+C100)^3</f>
        <v>48369.152000000002</v>
      </c>
      <c r="D102" s="125">
        <f t="shared" si="51"/>
        <v>31851.118000000002</v>
      </c>
      <c r="E102" s="77"/>
      <c r="F102" s="77"/>
      <c r="G102" s="77"/>
      <c r="K102" s="1"/>
    </row>
    <row r="103" spans="1:24" ht="16" thickBot="1" x14ac:dyDescent="0.25">
      <c r="A103" s="90" t="s">
        <v>46</v>
      </c>
      <c r="B103" s="106">
        <f>B102/SUM($B$102:$D$102)</f>
        <v>0.37016636007983039</v>
      </c>
      <c r="C103" s="106">
        <f t="shared" ref="C103:D103" si="52">C102/SUM($B$102:$D$102)</f>
        <v>0.37976086423059846</v>
      </c>
      <c r="D103" s="106">
        <f t="shared" si="52"/>
        <v>0.25007277568957115</v>
      </c>
    </row>
    <row r="104" spans="1:24" ht="16" thickBot="1" x14ac:dyDescent="0.25">
      <c r="A104" s="85"/>
      <c r="B104" s="86"/>
      <c r="C104" s="86"/>
      <c r="D104" s="86"/>
      <c r="I104" s="8"/>
      <c r="J104" s="8"/>
      <c r="K104" s="8"/>
      <c r="L104" s="8"/>
    </row>
    <row r="105" spans="1:24" ht="16" thickBot="1" x14ac:dyDescent="0.25">
      <c r="A105" s="165" t="s">
        <v>28</v>
      </c>
      <c r="B105" s="177" t="s">
        <v>24</v>
      </c>
      <c r="C105" s="171"/>
      <c r="D105" s="172"/>
      <c r="E105" s="170" t="s">
        <v>43</v>
      </c>
      <c r="F105" s="171"/>
      <c r="G105" s="172"/>
      <c r="H105" s="173" t="s">
        <v>48</v>
      </c>
      <c r="I105" s="175"/>
      <c r="J105" s="104"/>
      <c r="K105" s="31"/>
      <c r="L105" s="31"/>
      <c r="M105" s="107"/>
      <c r="N105" s="107"/>
      <c r="O105" s="107"/>
      <c r="P105" s="107"/>
      <c r="Q105" s="8"/>
      <c r="R105" s="8"/>
      <c r="S105" s="8"/>
      <c r="T105" s="8"/>
      <c r="U105" s="8"/>
      <c r="V105" s="8"/>
      <c r="W105" s="8"/>
      <c r="X105" s="8"/>
    </row>
    <row r="106" spans="1:24" ht="33" thickBot="1" x14ac:dyDescent="0.25">
      <c r="A106" s="176"/>
      <c r="B106" s="95">
        <v>1</v>
      </c>
      <c r="C106" s="96">
        <v>2</v>
      </c>
      <c r="D106" s="97">
        <v>3</v>
      </c>
      <c r="E106" s="98" t="s">
        <v>26</v>
      </c>
      <c r="F106" s="99" t="s">
        <v>13</v>
      </c>
      <c r="G106" s="97" t="s">
        <v>41</v>
      </c>
      <c r="H106" s="99" t="s">
        <v>13</v>
      </c>
      <c r="I106" s="97" t="s">
        <v>41</v>
      </c>
      <c r="K106" s="107"/>
      <c r="L106" s="107"/>
      <c r="M106" s="19"/>
      <c r="N106" s="19"/>
      <c r="O106" s="10"/>
      <c r="P106" s="11"/>
      <c r="Q106" s="8"/>
      <c r="R106" s="8"/>
      <c r="S106" s="8"/>
      <c r="T106" s="8"/>
      <c r="U106" s="8"/>
      <c r="V106" s="8"/>
      <c r="W106" s="8"/>
      <c r="X106" s="8"/>
    </row>
    <row r="107" spans="1:24" x14ac:dyDescent="0.2">
      <c r="A107" s="91">
        <v>1</v>
      </c>
      <c r="B107" s="92">
        <f>AVERAGEIF($B$17:$V$17,"=1",B$85:V$85)</f>
        <v>0.88628266137419653</v>
      </c>
      <c r="C107" s="92">
        <f>AVERAGEIF($B$17:$V$17,"=2",B$85:V$85)</f>
        <v>0.10189126053352061</v>
      </c>
      <c r="D107" s="92">
        <f>AVERAGEIF($B$17:$V$17,"=3",$B85:$V85)</f>
        <v>2.4211753745624516E-2</v>
      </c>
      <c r="E107" s="93">
        <v>28.5</v>
      </c>
      <c r="F107" s="94">
        <f>E107/100*(($B$99*$B$97*B107*$B$101)+($C$99*$B$97*C107*$C$101)+($D$99*$B$97*$D$101*D107))</f>
        <v>9279110.869184522</v>
      </c>
      <c r="G107" s="126">
        <f>(($B$97*$B$99*B107)+($B$97*$C$99*C107)+($B$97*$D$99+D107))/100000</f>
        <v>0.57856110917295223</v>
      </c>
      <c r="H107" s="94">
        <f>(($B$102*B107*$B$101)+($C$102*C107*$C$101)+($D$102*D107*$D$101))*$E107/100</f>
        <v>13264482.862742992</v>
      </c>
      <c r="I107" s="129">
        <f>($B$102*B107+$C$102*C107+$D$102*D107)/(SUM($B$102:$D$102))</f>
        <v>0.37282104038398683</v>
      </c>
      <c r="K107" s="31"/>
      <c r="L107" s="31"/>
      <c r="M107" s="8"/>
      <c r="N107" s="8"/>
      <c r="O107" s="8"/>
      <c r="P107" s="8"/>
      <c r="Q107" s="8"/>
      <c r="R107" s="8"/>
      <c r="S107" s="8"/>
      <c r="T107" s="8"/>
      <c r="U107" s="8"/>
      <c r="V107" s="8"/>
      <c r="W107" s="8"/>
      <c r="X107" s="8"/>
    </row>
    <row r="108" spans="1:24" x14ac:dyDescent="0.2">
      <c r="A108" s="40">
        <v>2</v>
      </c>
      <c r="B108" s="92">
        <f>AVERAGEIF($B$17:$V$17,"=1",$B86:$V86)</f>
        <v>0.98439621030086233</v>
      </c>
      <c r="C108" s="92">
        <f>AVERAGEIF($B$17:$V$17,"=2",$B86:$V86)</f>
        <v>0.89646524802819949</v>
      </c>
      <c r="D108" s="83">
        <f t="shared" ref="D108:D115" si="53">AVERAGEIF($B$17:$V$17,"=3",$B86:$V86)</f>
        <v>0.79504183634182957</v>
      </c>
      <c r="E108" s="81">
        <v>5</v>
      </c>
      <c r="F108" s="94">
        <f t="shared" ref="F108:F115" si="54">E108/100*(($B$99*$B$97*B108*$B$101)+($C$99*$B$97*C108*$C$101)+($D$99*$B$97*$D$101*D108))</f>
        <v>6331441.9127494032</v>
      </c>
      <c r="G108" s="7">
        <f t="shared" ref="G108:G115" si="55">(($B$97*$B$99*B108)+($B$97*$C$99*C108)+($B$97*$D$99+D108))/100000</f>
        <v>0.95065083226375657</v>
      </c>
      <c r="H108" s="94">
        <f t="shared" ref="H108:H115" si="56">(($B$102*B108*$B$101)+($C$102*C108*$C$101)+($D$102*D108*$D$101))*$E108/100</f>
        <v>7872907.2257167026</v>
      </c>
      <c r="I108" s="127">
        <f>($B$102*B108+$C$102*C108+$D$102*D108)/(SUM($B$102:$D$102))</f>
        <v>0.90365109819067135</v>
      </c>
      <c r="K108" s="104"/>
      <c r="L108" s="104"/>
      <c r="M108" s="8"/>
      <c r="N108" s="8"/>
      <c r="O108" s="8"/>
      <c r="P108" s="8"/>
      <c r="Q108" s="8"/>
      <c r="R108" s="8"/>
      <c r="S108" s="8"/>
      <c r="T108" s="8"/>
      <c r="U108" s="8"/>
      <c r="V108" s="8"/>
      <c r="W108" s="8"/>
      <c r="X108" s="8"/>
    </row>
    <row r="109" spans="1:24" x14ac:dyDescent="0.2">
      <c r="A109" s="79">
        <v>3</v>
      </c>
      <c r="B109" s="92">
        <f t="shared" ref="B109:B115" si="57">AVERAGEIF($B$17:$V$17,"=1",$B87:$V87)</f>
        <v>0.96398281074935266</v>
      </c>
      <c r="C109" s="92">
        <f>AVERAGEIF($B$17:$V$17,"=2",$B87:$V87)</f>
        <v>0.58853935314576666</v>
      </c>
      <c r="D109" s="92">
        <f t="shared" si="53"/>
        <v>0.38255268909268608</v>
      </c>
      <c r="E109" s="80">
        <v>16.5</v>
      </c>
      <c r="F109" s="94">
        <f t="shared" si="54"/>
        <v>13983527.007553713</v>
      </c>
      <c r="G109" s="12">
        <f t="shared" si="55"/>
        <v>0.81191041871186986</v>
      </c>
      <c r="H109" s="94">
        <f t="shared" si="56"/>
        <v>17815759.84601767</v>
      </c>
      <c r="I109" s="127">
        <f t="shared" ref="I109:I115" si="58">($B$102*B109+$C$102*C109+$D$102*D109)/(SUM($B$102:$D$102))</f>
        <v>0.67600423442788315</v>
      </c>
      <c r="K109" s="104"/>
      <c r="L109" s="104"/>
      <c r="M109" s="8"/>
      <c r="N109" s="8"/>
      <c r="O109" s="8"/>
      <c r="P109" s="8"/>
      <c r="Q109" s="8"/>
      <c r="R109" s="8"/>
      <c r="S109" s="8"/>
      <c r="T109" s="8"/>
      <c r="U109" s="8"/>
      <c r="V109" s="8"/>
      <c r="W109" s="8"/>
      <c r="X109" s="8"/>
    </row>
    <row r="110" spans="1:24" x14ac:dyDescent="0.2">
      <c r="A110" s="40">
        <v>4</v>
      </c>
      <c r="B110" s="92">
        <f t="shared" si="57"/>
        <v>0.6838443825341437</v>
      </c>
      <c r="C110" s="92">
        <f t="shared" ref="C110:C115" si="59">AVERAGEIF($B$17:$V$17,"=2",$B88:$V88)</f>
        <v>0.66436657962826984</v>
      </c>
      <c r="D110" s="92">
        <f t="shared" si="53"/>
        <v>0.5950348018672299</v>
      </c>
      <c r="E110" s="81">
        <v>15</v>
      </c>
      <c r="F110" s="94">
        <f t="shared" si="54"/>
        <v>13930906.853373295</v>
      </c>
      <c r="G110" s="7">
        <f t="shared" si="55"/>
        <v>0.75767533817375921</v>
      </c>
      <c r="H110" s="94">
        <f t="shared" si="56"/>
        <v>17268672.961934388</v>
      </c>
      <c r="I110" s="127">
        <f t="shared" si="58"/>
        <v>0.6542386169240938</v>
      </c>
      <c r="K110" s="104"/>
      <c r="L110" s="104"/>
      <c r="M110" s="8"/>
      <c r="N110" s="8"/>
      <c r="O110" s="8"/>
      <c r="P110" s="8"/>
      <c r="Q110" s="8"/>
      <c r="R110" s="8"/>
      <c r="S110" s="8"/>
      <c r="T110" s="8"/>
      <c r="U110" s="8"/>
      <c r="V110" s="8"/>
      <c r="W110" s="8"/>
      <c r="X110" s="8"/>
    </row>
    <row r="111" spans="1:24" x14ac:dyDescent="0.2">
      <c r="A111" s="79">
        <v>5</v>
      </c>
      <c r="B111" s="92">
        <f t="shared" si="57"/>
        <v>0.37077561696613798</v>
      </c>
      <c r="C111" s="92">
        <f>AVERAGEIF($B$17:$V$17,"=2",$B89:$V89)</f>
        <v>0.13219184496223235</v>
      </c>
      <c r="D111" s="92">
        <f t="shared" si="53"/>
        <v>0.13943945625739482</v>
      </c>
      <c r="E111" s="80">
        <v>33</v>
      </c>
      <c r="F111" s="94">
        <f t="shared" si="54"/>
        <v>8620215.5948052425</v>
      </c>
      <c r="G111" s="12">
        <f t="shared" si="55"/>
        <v>0.43178432898782526</v>
      </c>
      <c r="H111" s="94">
        <f t="shared" si="56"/>
        <v>11288151.678367537</v>
      </c>
      <c r="I111" s="127">
        <f t="shared" si="58"/>
        <v>0.2223199616927346</v>
      </c>
      <c r="K111" s="8"/>
      <c r="L111" s="8"/>
      <c r="M111" s="8"/>
      <c r="N111" s="8"/>
      <c r="O111" s="8"/>
      <c r="P111" s="8"/>
      <c r="Q111" s="8"/>
      <c r="R111" s="8"/>
      <c r="S111" s="8"/>
      <c r="T111" s="8"/>
      <c r="U111" s="8"/>
      <c r="V111" s="8"/>
      <c r="W111" s="8"/>
      <c r="X111" s="8"/>
    </row>
    <row r="112" spans="1:24" x14ac:dyDescent="0.2">
      <c r="A112" s="40">
        <v>6</v>
      </c>
      <c r="B112" s="92">
        <f t="shared" si="57"/>
        <v>0.61225211539935664</v>
      </c>
      <c r="C112" s="92">
        <f>AVERAGEIF($B$17:$V$17,"=2",$B90:$V90)</f>
        <v>0.72236385706841877</v>
      </c>
      <c r="D112" s="92">
        <f t="shared" si="53"/>
        <v>1.2509629013154536E-2</v>
      </c>
      <c r="E112" s="81">
        <v>13.5</v>
      </c>
      <c r="F112" s="94">
        <f t="shared" si="54"/>
        <v>8683848.4737472795</v>
      </c>
      <c r="G112" s="7">
        <f t="shared" si="55"/>
        <v>0.76041473940951076</v>
      </c>
      <c r="H112" s="94">
        <f t="shared" si="56"/>
        <v>10690166.221703701</v>
      </c>
      <c r="I112" s="127">
        <f t="shared" si="58"/>
        <v>0.50408897730797364</v>
      </c>
      <c r="K112" s="8"/>
      <c r="L112" s="8"/>
      <c r="M112" s="8"/>
      <c r="N112" s="8"/>
      <c r="O112" s="8"/>
      <c r="P112" s="8"/>
      <c r="Q112" s="8"/>
      <c r="R112" s="8"/>
      <c r="S112" s="8"/>
      <c r="T112" s="8"/>
      <c r="U112" s="8"/>
      <c r="V112" s="8"/>
      <c r="W112" s="8"/>
      <c r="X112" s="8"/>
    </row>
    <row r="113" spans="1:24" x14ac:dyDescent="0.2">
      <c r="A113" s="40">
        <v>7</v>
      </c>
      <c r="B113" s="92">
        <f t="shared" si="57"/>
        <v>0.14918308692806795</v>
      </c>
      <c r="C113" s="92">
        <f t="shared" si="59"/>
        <v>0.79035744766252958</v>
      </c>
      <c r="D113" s="92">
        <f t="shared" si="53"/>
        <v>0.13221331322837465</v>
      </c>
      <c r="E113" s="81">
        <v>24</v>
      </c>
      <c r="F113" s="94">
        <f t="shared" si="54"/>
        <v>14883685.388976416</v>
      </c>
      <c r="G113" s="7">
        <f t="shared" si="55"/>
        <v>0.64610178157572107</v>
      </c>
      <c r="H113" s="94">
        <f t="shared" si="56"/>
        <v>17303006.698716573</v>
      </c>
      <c r="I113" s="127">
        <f t="shared" si="58"/>
        <v>0.38843233787118248</v>
      </c>
      <c r="K113" s="8"/>
      <c r="L113" s="8"/>
      <c r="M113" s="8"/>
      <c r="N113" s="8"/>
      <c r="O113" s="8"/>
      <c r="P113" s="8"/>
      <c r="Q113" s="8"/>
      <c r="R113" s="8"/>
      <c r="S113" s="8"/>
      <c r="T113" s="8"/>
      <c r="U113" s="8"/>
      <c r="V113" s="8"/>
      <c r="W113" s="8"/>
      <c r="X113" s="8"/>
    </row>
    <row r="114" spans="1:24" x14ac:dyDescent="0.2">
      <c r="A114" s="40">
        <v>8</v>
      </c>
      <c r="B114" s="92">
        <f t="shared" si="57"/>
        <v>8.1470386274991397E-2</v>
      </c>
      <c r="C114" s="92">
        <f t="shared" si="59"/>
        <v>0.26508971529777586</v>
      </c>
      <c r="D114" s="92">
        <f t="shared" si="53"/>
        <v>4.1309067553358791E-3</v>
      </c>
      <c r="E114" s="81">
        <v>35</v>
      </c>
      <c r="F114" s="94">
        <f t="shared" si="54"/>
        <v>6855141.1477696924</v>
      </c>
      <c r="G114" s="7">
        <f t="shared" si="55"/>
        <v>0.39924443863235848</v>
      </c>
      <c r="H114" s="94">
        <f t="shared" si="56"/>
        <v>8033683.0466513047</v>
      </c>
      <c r="I114" s="127">
        <f t="shared" si="58"/>
        <v>0.13186132304025966</v>
      </c>
      <c r="K114" s="8"/>
      <c r="L114" s="8"/>
      <c r="M114" s="8"/>
      <c r="N114" s="8"/>
      <c r="O114" s="8"/>
      <c r="P114" s="8"/>
      <c r="Q114" s="8"/>
      <c r="R114" s="8"/>
      <c r="S114" s="8"/>
      <c r="T114" s="8"/>
      <c r="U114" s="8"/>
      <c r="V114" s="8"/>
      <c r="W114" s="8"/>
      <c r="X114" s="8"/>
    </row>
    <row r="115" spans="1:24" ht="16" thickBot="1" x14ac:dyDescent="0.25">
      <c r="A115" s="41">
        <v>9</v>
      </c>
      <c r="B115" s="92">
        <f t="shared" si="57"/>
        <v>4.7333331311111872E-2</v>
      </c>
      <c r="C115" s="92">
        <f t="shared" si="59"/>
        <v>8.050218171095995E-2</v>
      </c>
      <c r="D115" s="92">
        <f t="shared" si="53"/>
        <v>0.27685519902659605</v>
      </c>
      <c r="E115" s="82">
        <v>31</v>
      </c>
      <c r="F115" s="78">
        <f t="shared" si="54"/>
        <v>6481932.914129179</v>
      </c>
      <c r="G115" s="60">
        <f t="shared" si="55"/>
        <v>0.30929203939414773</v>
      </c>
      <c r="H115" s="78">
        <f t="shared" si="56"/>
        <v>7900503.778809255</v>
      </c>
      <c r="I115" s="128">
        <f t="shared" si="58"/>
        <v>0.1173267331455593</v>
      </c>
      <c r="K115" s="8"/>
      <c r="L115" s="8"/>
      <c r="M115" s="8"/>
      <c r="N115" s="8"/>
      <c r="O115" s="8"/>
      <c r="P115" s="8"/>
      <c r="Q115" s="8"/>
      <c r="R115" s="8"/>
      <c r="S115" s="8"/>
      <c r="T115" s="8"/>
      <c r="U115" s="8"/>
      <c r="V115" s="8"/>
      <c r="W115" s="8"/>
      <c r="X115" s="8"/>
    </row>
    <row r="116" spans="1:24" s="13" customFormat="1" x14ac:dyDescent="0.2">
      <c r="B116" s="9"/>
      <c r="C116" s="9"/>
      <c r="D116" s="9"/>
      <c r="F116" s="26"/>
      <c r="G116" s="20"/>
      <c r="J116" s="8"/>
      <c r="K116" s="8"/>
      <c r="L116" s="8"/>
      <c r="M116" s="8"/>
      <c r="N116" s="8"/>
      <c r="O116" s="8"/>
      <c r="P116" s="8"/>
      <c r="Q116" s="8"/>
      <c r="R116" s="8"/>
      <c r="S116" s="8"/>
      <c r="T116" s="8"/>
      <c r="U116" s="8"/>
      <c r="V116" s="8"/>
      <c r="W116" s="8"/>
      <c r="X116" s="8"/>
    </row>
    <row r="117" spans="1:24" x14ac:dyDescent="0.2">
      <c r="A117" s="76"/>
      <c r="B117" s="75"/>
      <c r="C117" s="75"/>
      <c r="D117" s="75"/>
    </row>
    <row r="118" spans="1:24" x14ac:dyDescent="0.2">
      <c r="A118" s="76"/>
      <c r="B118" s="75"/>
      <c r="C118" s="75"/>
      <c r="D118" s="75"/>
      <c r="E118" s="77"/>
    </row>
    <row r="119" spans="1:24" x14ac:dyDescent="0.2">
      <c r="A119" s="76"/>
    </row>
  </sheetData>
  <mergeCells count="37">
    <mergeCell ref="A95:V95"/>
    <mergeCell ref="E105:G105"/>
    <mergeCell ref="I96:L96"/>
    <mergeCell ref="H105:I105"/>
    <mergeCell ref="B64:V64"/>
    <mergeCell ref="A69:V69"/>
    <mergeCell ref="B70:V70"/>
    <mergeCell ref="A82:V82"/>
    <mergeCell ref="B83:V83"/>
    <mergeCell ref="A105:A106"/>
    <mergeCell ref="B105:D105"/>
    <mergeCell ref="A51:V51"/>
    <mergeCell ref="B52:V52"/>
    <mergeCell ref="A52:A53"/>
    <mergeCell ref="A63:V63"/>
    <mergeCell ref="A32:V32"/>
    <mergeCell ref="B33:V33"/>
    <mergeCell ref="A33:A34"/>
    <mergeCell ref="A43:V43"/>
    <mergeCell ref="A44:A45"/>
    <mergeCell ref="B44:V44"/>
    <mergeCell ref="A1:G1"/>
    <mergeCell ref="A15:V15"/>
    <mergeCell ref="A19:V19"/>
    <mergeCell ref="B20:V20"/>
    <mergeCell ref="B97:D97"/>
    <mergeCell ref="A96:D96"/>
    <mergeCell ref="A58:G58"/>
    <mergeCell ref="A64:A65"/>
    <mergeCell ref="A70:A71"/>
    <mergeCell ref="A83:A84"/>
    <mergeCell ref="A2:G2"/>
    <mergeCell ref="A3:A4"/>
    <mergeCell ref="B3:C3"/>
    <mergeCell ref="D3:E3"/>
    <mergeCell ref="F3:G3"/>
    <mergeCell ref="A20:A21"/>
  </mergeCells>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ABDD4-D096-4524-ACFD-C8EF614D9669}">
  <dimension ref="A1:T69"/>
  <sheetViews>
    <sheetView topLeftCell="B1" workbookViewId="0">
      <selection activeCell="C7" sqref="C7:T24"/>
    </sheetView>
  </sheetViews>
  <sheetFormatPr baseColWidth="10" defaultColWidth="9.1640625" defaultRowHeight="15" x14ac:dyDescent="0.2"/>
  <cols>
    <col min="1" max="16384" width="9.1640625" style="108"/>
  </cols>
  <sheetData>
    <row r="1" spans="1:20" ht="15" customHeight="1" x14ac:dyDescent="0.2">
      <c r="N1" s="179" t="s">
        <v>49</v>
      </c>
      <c r="O1" s="179"/>
      <c r="P1" s="179"/>
      <c r="Q1" s="179"/>
      <c r="R1" s="179"/>
      <c r="S1" s="179"/>
      <c r="T1" s="179"/>
    </row>
    <row r="2" spans="1:20" ht="18.75" customHeight="1" x14ac:dyDescent="0.2">
      <c r="A2" s="109" t="s">
        <v>50</v>
      </c>
      <c r="C2" s="180" t="s">
        <v>51</v>
      </c>
      <c r="D2" s="180"/>
      <c r="E2" s="180"/>
      <c r="F2" s="180"/>
      <c r="G2" s="180"/>
      <c r="H2" s="180"/>
      <c r="I2" s="180"/>
      <c r="J2" s="180"/>
      <c r="K2" s="180"/>
      <c r="N2" s="179"/>
      <c r="O2" s="179"/>
      <c r="P2" s="179"/>
      <c r="Q2" s="179"/>
      <c r="R2" s="179"/>
      <c r="S2" s="179"/>
      <c r="T2" s="179"/>
    </row>
    <row r="3" spans="1:20" ht="15" customHeight="1" x14ac:dyDescent="0.2">
      <c r="N3" s="179"/>
      <c r="O3" s="179"/>
      <c r="P3" s="179"/>
      <c r="Q3" s="179"/>
      <c r="R3" s="179"/>
      <c r="S3" s="179"/>
      <c r="T3" s="179"/>
    </row>
    <row r="4" spans="1:20" ht="18" x14ac:dyDescent="0.2">
      <c r="A4" s="109" t="s">
        <v>52</v>
      </c>
      <c r="C4" s="180" t="s">
        <v>53</v>
      </c>
      <c r="D4" s="180"/>
      <c r="E4" s="180"/>
      <c r="F4" s="180"/>
      <c r="G4" s="180"/>
      <c r="H4" s="180"/>
      <c r="I4" s="180"/>
      <c r="J4" s="180"/>
      <c r="K4" s="180"/>
      <c r="N4" s="179"/>
      <c r="O4" s="179"/>
      <c r="P4" s="179"/>
      <c r="Q4" s="179"/>
      <c r="R4" s="179"/>
      <c r="S4" s="179"/>
      <c r="T4" s="179"/>
    </row>
    <row r="5" spans="1:20" ht="15" customHeight="1" x14ac:dyDescent="0.2">
      <c r="N5" s="179"/>
      <c r="O5" s="179"/>
      <c r="P5" s="179"/>
      <c r="Q5" s="179"/>
      <c r="R5" s="179"/>
      <c r="S5" s="179"/>
      <c r="T5" s="179"/>
    </row>
    <row r="6" spans="1:20" ht="16" x14ac:dyDescent="0.2">
      <c r="C6" s="110" t="s">
        <v>54</v>
      </c>
    </row>
    <row r="7" spans="1:20" ht="15.75" customHeight="1" x14ac:dyDescent="0.2">
      <c r="C7" s="178" t="s">
        <v>55</v>
      </c>
      <c r="D7" s="178"/>
      <c r="E7" s="178"/>
      <c r="F7" s="178"/>
      <c r="G7" s="178"/>
      <c r="H7" s="178"/>
      <c r="I7" s="178"/>
      <c r="J7" s="178"/>
      <c r="K7" s="178"/>
      <c r="L7" s="178"/>
      <c r="M7" s="178"/>
      <c r="N7" s="178"/>
      <c r="O7" s="178"/>
      <c r="P7" s="178"/>
      <c r="Q7" s="178"/>
      <c r="R7" s="178"/>
      <c r="S7" s="178"/>
      <c r="T7" s="178"/>
    </row>
    <row r="8" spans="1:20" ht="15.75" customHeight="1" x14ac:dyDescent="0.2">
      <c r="C8" s="178"/>
      <c r="D8" s="178"/>
      <c r="E8" s="178"/>
      <c r="F8" s="178"/>
      <c r="G8" s="178"/>
      <c r="H8" s="178"/>
      <c r="I8" s="178"/>
      <c r="J8" s="178"/>
      <c r="K8" s="178"/>
      <c r="L8" s="178"/>
      <c r="M8" s="178"/>
      <c r="N8" s="178"/>
      <c r="O8" s="178"/>
      <c r="P8" s="178"/>
      <c r="Q8" s="178"/>
      <c r="R8" s="178"/>
      <c r="S8" s="178"/>
      <c r="T8" s="178"/>
    </row>
    <row r="9" spans="1:20" ht="15.75" customHeight="1" x14ac:dyDescent="0.2">
      <c r="C9" s="178"/>
      <c r="D9" s="178"/>
      <c r="E9" s="178"/>
      <c r="F9" s="178"/>
      <c r="G9" s="178"/>
      <c r="H9" s="178"/>
      <c r="I9" s="178"/>
      <c r="J9" s="178"/>
      <c r="K9" s="178"/>
      <c r="L9" s="178"/>
      <c r="M9" s="178"/>
      <c r="N9" s="178"/>
      <c r="O9" s="178"/>
      <c r="P9" s="178"/>
      <c r="Q9" s="178"/>
      <c r="R9" s="178"/>
      <c r="S9" s="178"/>
      <c r="T9" s="178"/>
    </row>
    <row r="10" spans="1:20" ht="15.75" customHeight="1" x14ac:dyDescent="0.2">
      <c r="C10" s="178"/>
      <c r="D10" s="178"/>
      <c r="E10" s="178"/>
      <c r="F10" s="178"/>
      <c r="G10" s="178"/>
      <c r="H10" s="178"/>
      <c r="I10" s="178"/>
      <c r="J10" s="178"/>
      <c r="K10" s="178"/>
      <c r="L10" s="178"/>
      <c r="M10" s="178"/>
      <c r="N10" s="178"/>
      <c r="O10" s="178"/>
      <c r="P10" s="178"/>
      <c r="Q10" s="178"/>
      <c r="R10" s="178"/>
      <c r="S10" s="178"/>
      <c r="T10" s="178"/>
    </row>
    <row r="11" spans="1:20" ht="15.75" customHeight="1" x14ac:dyDescent="0.2">
      <c r="C11" s="178"/>
      <c r="D11" s="178"/>
      <c r="E11" s="178"/>
      <c r="F11" s="178"/>
      <c r="G11" s="178"/>
      <c r="H11" s="178"/>
      <c r="I11" s="178"/>
      <c r="J11" s="178"/>
      <c r="K11" s="178"/>
      <c r="L11" s="178"/>
      <c r="M11" s="178"/>
      <c r="N11" s="178"/>
      <c r="O11" s="178"/>
      <c r="P11" s="178"/>
      <c r="Q11" s="178"/>
      <c r="R11" s="178"/>
      <c r="S11" s="178"/>
      <c r="T11" s="178"/>
    </row>
    <row r="12" spans="1:20" ht="15.75" customHeight="1" x14ac:dyDescent="0.2">
      <c r="C12" s="178"/>
      <c r="D12" s="178"/>
      <c r="E12" s="178"/>
      <c r="F12" s="178"/>
      <c r="G12" s="178"/>
      <c r="H12" s="178"/>
      <c r="I12" s="178"/>
      <c r="J12" s="178"/>
      <c r="K12" s="178"/>
      <c r="L12" s="178"/>
      <c r="M12" s="178"/>
      <c r="N12" s="178"/>
      <c r="O12" s="178"/>
      <c r="P12" s="178"/>
      <c r="Q12" s="178"/>
      <c r="R12" s="178"/>
      <c r="S12" s="178"/>
      <c r="T12" s="178"/>
    </row>
    <row r="13" spans="1:20" ht="15.75" customHeight="1" x14ac:dyDescent="0.2">
      <c r="C13" s="178"/>
      <c r="D13" s="178"/>
      <c r="E13" s="178"/>
      <c r="F13" s="178"/>
      <c r="G13" s="178"/>
      <c r="H13" s="178"/>
      <c r="I13" s="178"/>
      <c r="J13" s="178"/>
      <c r="K13" s="178"/>
      <c r="L13" s="178"/>
      <c r="M13" s="178"/>
      <c r="N13" s="178"/>
      <c r="O13" s="178"/>
      <c r="P13" s="178"/>
      <c r="Q13" s="178"/>
      <c r="R13" s="178"/>
      <c r="S13" s="178"/>
      <c r="T13" s="178"/>
    </row>
    <row r="14" spans="1:20" ht="15.75" customHeight="1" x14ac:dyDescent="0.2">
      <c r="C14" s="178"/>
      <c r="D14" s="178"/>
      <c r="E14" s="178"/>
      <c r="F14" s="178"/>
      <c r="G14" s="178"/>
      <c r="H14" s="178"/>
      <c r="I14" s="178"/>
      <c r="J14" s="178"/>
      <c r="K14" s="178"/>
      <c r="L14" s="178"/>
      <c r="M14" s="178"/>
      <c r="N14" s="178"/>
      <c r="O14" s="178"/>
      <c r="P14" s="178"/>
      <c r="Q14" s="178"/>
      <c r="R14" s="178"/>
      <c r="S14" s="178"/>
      <c r="T14" s="178"/>
    </row>
    <row r="15" spans="1:20" ht="15.75" customHeight="1" x14ac:dyDescent="0.2">
      <c r="C15" s="178"/>
      <c r="D15" s="178"/>
      <c r="E15" s="178"/>
      <c r="F15" s="178"/>
      <c r="G15" s="178"/>
      <c r="H15" s="178"/>
      <c r="I15" s="178"/>
      <c r="J15" s="178"/>
      <c r="K15" s="178"/>
      <c r="L15" s="178"/>
      <c r="M15" s="178"/>
      <c r="N15" s="178"/>
      <c r="O15" s="178"/>
      <c r="P15" s="178"/>
      <c r="Q15" s="178"/>
      <c r="R15" s="178"/>
      <c r="S15" s="178"/>
      <c r="T15" s="178"/>
    </row>
    <row r="16" spans="1:20" ht="15.75" customHeight="1" x14ac:dyDescent="0.2">
      <c r="C16" s="178"/>
      <c r="D16" s="178"/>
      <c r="E16" s="178"/>
      <c r="F16" s="178"/>
      <c r="G16" s="178"/>
      <c r="H16" s="178"/>
      <c r="I16" s="178"/>
      <c r="J16" s="178"/>
      <c r="K16" s="178"/>
      <c r="L16" s="178"/>
      <c r="M16" s="178"/>
      <c r="N16" s="178"/>
      <c r="O16" s="178"/>
      <c r="P16" s="178"/>
      <c r="Q16" s="178"/>
      <c r="R16" s="178"/>
      <c r="S16" s="178"/>
      <c r="T16" s="178"/>
    </row>
    <row r="17" spans="3:20" ht="15.75" customHeight="1" x14ac:dyDescent="0.2">
      <c r="C17" s="178"/>
      <c r="D17" s="178"/>
      <c r="E17" s="178"/>
      <c r="F17" s="178"/>
      <c r="G17" s="178"/>
      <c r="H17" s="178"/>
      <c r="I17" s="178"/>
      <c r="J17" s="178"/>
      <c r="K17" s="178"/>
      <c r="L17" s="178"/>
      <c r="M17" s="178"/>
      <c r="N17" s="178"/>
      <c r="O17" s="178"/>
      <c r="P17" s="178"/>
      <c r="Q17" s="178"/>
      <c r="R17" s="178"/>
      <c r="S17" s="178"/>
      <c r="T17" s="178"/>
    </row>
    <row r="18" spans="3:20" ht="15.75" customHeight="1" x14ac:dyDescent="0.2">
      <c r="C18" s="178"/>
      <c r="D18" s="178"/>
      <c r="E18" s="178"/>
      <c r="F18" s="178"/>
      <c r="G18" s="178"/>
      <c r="H18" s="178"/>
      <c r="I18" s="178"/>
      <c r="J18" s="178"/>
      <c r="K18" s="178"/>
      <c r="L18" s="178"/>
      <c r="M18" s="178"/>
      <c r="N18" s="178"/>
      <c r="O18" s="178"/>
      <c r="P18" s="178"/>
      <c r="Q18" s="178"/>
      <c r="R18" s="178"/>
      <c r="S18" s="178"/>
      <c r="T18" s="178"/>
    </row>
    <row r="19" spans="3:20" ht="15.75" customHeight="1" x14ac:dyDescent="0.2">
      <c r="C19" s="178"/>
      <c r="D19" s="178"/>
      <c r="E19" s="178"/>
      <c r="F19" s="178"/>
      <c r="G19" s="178"/>
      <c r="H19" s="178"/>
      <c r="I19" s="178"/>
      <c r="J19" s="178"/>
      <c r="K19" s="178"/>
      <c r="L19" s="178"/>
      <c r="M19" s="178"/>
      <c r="N19" s="178"/>
      <c r="O19" s="178"/>
      <c r="P19" s="178"/>
      <c r="Q19" s="178"/>
      <c r="R19" s="178"/>
      <c r="S19" s="178"/>
      <c r="T19" s="178"/>
    </row>
    <row r="20" spans="3:20" ht="15.75" customHeight="1" x14ac:dyDescent="0.2">
      <c r="C20" s="178"/>
      <c r="D20" s="178"/>
      <c r="E20" s="178"/>
      <c r="F20" s="178"/>
      <c r="G20" s="178"/>
      <c r="H20" s="178"/>
      <c r="I20" s="178"/>
      <c r="J20" s="178"/>
      <c r="K20" s="178"/>
      <c r="L20" s="178"/>
      <c r="M20" s="178"/>
      <c r="N20" s="178"/>
      <c r="O20" s="178"/>
      <c r="P20" s="178"/>
      <c r="Q20" s="178"/>
      <c r="R20" s="178"/>
      <c r="S20" s="178"/>
      <c r="T20" s="178"/>
    </row>
    <row r="21" spans="3:20" ht="15.75" customHeight="1" x14ac:dyDescent="0.2">
      <c r="C21" s="178"/>
      <c r="D21" s="178"/>
      <c r="E21" s="178"/>
      <c r="F21" s="178"/>
      <c r="G21" s="178"/>
      <c r="H21" s="178"/>
      <c r="I21" s="178"/>
      <c r="J21" s="178"/>
      <c r="K21" s="178"/>
      <c r="L21" s="178"/>
      <c r="M21" s="178"/>
      <c r="N21" s="178"/>
      <c r="O21" s="178"/>
      <c r="P21" s="178"/>
      <c r="Q21" s="178"/>
      <c r="R21" s="178"/>
      <c r="S21" s="178"/>
      <c r="T21" s="178"/>
    </row>
    <row r="22" spans="3:20" ht="15.75" customHeight="1" x14ac:dyDescent="0.2">
      <c r="C22" s="178"/>
      <c r="D22" s="178"/>
      <c r="E22" s="178"/>
      <c r="F22" s="178"/>
      <c r="G22" s="178"/>
      <c r="H22" s="178"/>
      <c r="I22" s="178"/>
      <c r="J22" s="178"/>
      <c r="K22" s="178"/>
      <c r="L22" s="178"/>
      <c r="M22" s="178"/>
      <c r="N22" s="178"/>
      <c r="O22" s="178"/>
      <c r="P22" s="178"/>
      <c r="Q22" s="178"/>
      <c r="R22" s="178"/>
      <c r="S22" s="178"/>
      <c r="T22" s="178"/>
    </row>
    <row r="23" spans="3:20" ht="15.75" customHeight="1" x14ac:dyDescent="0.2">
      <c r="C23" s="178"/>
      <c r="D23" s="178"/>
      <c r="E23" s="178"/>
      <c r="F23" s="178"/>
      <c r="G23" s="178"/>
      <c r="H23" s="178"/>
      <c r="I23" s="178"/>
      <c r="J23" s="178"/>
      <c r="K23" s="178"/>
      <c r="L23" s="178"/>
      <c r="M23" s="178"/>
      <c r="N23" s="178"/>
      <c r="O23" s="178"/>
      <c r="P23" s="178"/>
      <c r="Q23" s="178"/>
      <c r="R23" s="178"/>
      <c r="S23" s="178"/>
      <c r="T23" s="178"/>
    </row>
    <row r="24" spans="3:20" ht="15.75" customHeight="1" x14ac:dyDescent="0.2">
      <c r="C24" s="178"/>
      <c r="D24" s="178"/>
      <c r="E24" s="178"/>
      <c r="F24" s="178"/>
      <c r="G24" s="178"/>
      <c r="H24" s="178"/>
      <c r="I24" s="178"/>
      <c r="J24" s="178"/>
      <c r="K24" s="178"/>
      <c r="L24" s="178"/>
      <c r="M24" s="178"/>
      <c r="N24" s="178"/>
      <c r="O24" s="178"/>
      <c r="P24" s="178"/>
      <c r="Q24" s="178"/>
      <c r="R24" s="178"/>
      <c r="S24" s="178"/>
      <c r="T24" s="178"/>
    </row>
    <row r="25" spans="3:20" ht="15.75" customHeight="1" x14ac:dyDescent="0.2"/>
    <row r="26" spans="3:20" ht="15" customHeight="1" x14ac:dyDescent="0.2"/>
    <row r="27" spans="3:20" ht="15" customHeight="1" x14ac:dyDescent="0.2"/>
    <row r="28" spans="3:20" ht="15" customHeight="1" x14ac:dyDescent="0.2">
      <c r="C28" s="110" t="s">
        <v>56</v>
      </c>
    </row>
    <row r="29" spans="3:20" ht="15.75" customHeight="1" x14ac:dyDescent="0.2">
      <c r="C29" s="178" t="s">
        <v>57</v>
      </c>
      <c r="D29" s="178"/>
      <c r="E29" s="178"/>
      <c r="F29" s="178"/>
      <c r="G29" s="178"/>
      <c r="H29" s="178"/>
      <c r="I29" s="178"/>
      <c r="J29" s="178"/>
      <c r="K29" s="178"/>
      <c r="L29" s="178"/>
      <c r="M29" s="178"/>
      <c r="N29" s="178"/>
      <c r="O29" s="178"/>
      <c r="P29" s="178"/>
      <c r="Q29" s="178"/>
      <c r="R29" s="178"/>
      <c r="S29" s="178"/>
      <c r="T29" s="178"/>
    </row>
    <row r="30" spans="3:20" ht="15.75" customHeight="1" x14ac:dyDescent="0.2">
      <c r="C30" s="178"/>
      <c r="D30" s="178"/>
      <c r="E30" s="178"/>
      <c r="F30" s="178"/>
      <c r="G30" s="178"/>
      <c r="H30" s="178"/>
      <c r="I30" s="178"/>
      <c r="J30" s="178"/>
      <c r="K30" s="178"/>
      <c r="L30" s="178"/>
      <c r="M30" s="178"/>
      <c r="N30" s="178"/>
      <c r="O30" s="178"/>
      <c r="P30" s="178"/>
      <c r="Q30" s="178"/>
      <c r="R30" s="178"/>
      <c r="S30" s="178"/>
      <c r="T30" s="178"/>
    </row>
    <row r="31" spans="3:20" ht="15.75" customHeight="1" x14ac:dyDescent="0.2">
      <c r="C31" s="178"/>
      <c r="D31" s="178"/>
      <c r="E31" s="178"/>
      <c r="F31" s="178"/>
      <c r="G31" s="178"/>
      <c r="H31" s="178"/>
      <c r="I31" s="178"/>
      <c r="J31" s="178"/>
      <c r="K31" s="178"/>
      <c r="L31" s="178"/>
      <c r="M31" s="178"/>
      <c r="N31" s="178"/>
      <c r="O31" s="178"/>
      <c r="P31" s="178"/>
      <c r="Q31" s="178"/>
      <c r="R31" s="178"/>
      <c r="S31" s="178"/>
      <c r="T31" s="178"/>
    </row>
    <row r="32" spans="3:20" ht="15.75" customHeight="1" x14ac:dyDescent="0.2">
      <c r="C32" s="178"/>
      <c r="D32" s="178"/>
      <c r="E32" s="178"/>
      <c r="F32" s="178"/>
      <c r="G32" s="178"/>
      <c r="H32" s="178"/>
      <c r="I32" s="178"/>
      <c r="J32" s="178"/>
      <c r="K32" s="178"/>
      <c r="L32" s="178"/>
      <c r="M32" s="178"/>
      <c r="N32" s="178"/>
      <c r="O32" s="178"/>
      <c r="P32" s="178"/>
      <c r="Q32" s="178"/>
      <c r="R32" s="178"/>
      <c r="S32" s="178"/>
      <c r="T32" s="178"/>
    </row>
    <row r="33" spans="3:20" ht="15.75" customHeight="1" x14ac:dyDescent="0.2">
      <c r="C33" s="178"/>
      <c r="D33" s="178"/>
      <c r="E33" s="178"/>
      <c r="F33" s="178"/>
      <c r="G33" s="178"/>
      <c r="H33" s="178"/>
      <c r="I33" s="178"/>
      <c r="J33" s="178"/>
      <c r="K33" s="178"/>
      <c r="L33" s="178"/>
      <c r="M33" s="178"/>
      <c r="N33" s="178"/>
      <c r="O33" s="178"/>
      <c r="P33" s="178"/>
      <c r="Q33" s="178"/>
      <c r="R33" s="178"/>
      <c r="S33" s="178"/>
      <c r="T33" s="178"/>
    </row>
    <row r="34" spans="3:20" ht="15.75" customHeight="1" x14ac:dyDescent="0.2">
      <c r="C34" s="178"/>
      <c r="D34" s="178"/>
      <c r="E34" s="178"/>
      <c r="F34" s="178"/>
      <c r="G34" s="178"/>
      <c r="H34" s="178"/>
      <c r="I34" s="178"/>
      <c r="J34" s="178"/>
      <c r="K34" s="178"/>
      <c r="L34" s="178"/>
      <c r="M34" s="178"/>
      <c r="N34" s="178"/>
      <c r="O34" s="178"/>
      <c r="P34" s="178"/>
      <c r="Q34" s="178"/>
      <c r="R34" s="178"/>
      <c r="S34" s="178"/>
      <c r="T34" s="178"/>
    </row>
    <row r="35" spans="3:20" ht="15.75" customHeight="1" x14ac:dyDescent="0.2">
      <c r="C35" s="178"/>
      <c r="D35" s="178"/>
      <c r="E35" s="178"/>
      <c r="F35" s="178"/>
      <c r="G35" s="178"/>
      <c r="H35" s="178"/>
      <c r="I35" s="178"/>
      <c r="J35" s="178"/>
      <c r="K35" s="178"/>
      <c r="L35" s="178"/>
      <c r="M35" s="178"/>
      <c r="N35" s="178"/>
      <c r="O35" s="178"/>
      <c r="P35" s="178"/>
      <c r="Q35" s="178"/>
      <c r="R35" s="178"/>
      <c r="S35" s="178"/>
      <c r="T35" s="178"/>
    </row>
    <row r="36" spans="3:20" ht="15.75" customHeight="1" x14ac:dyDescent="0.2">
      <c r="C36" s="178"/>
      <c r="D36" s="178"/>
      <c r="E36" s="178"/>
      <c r="F36" s="178"/>
      <c r="G36" s="178"/>
      <c r="H36" s="178"/>
      <c r="I36" s="178"/>
      <c r="J36" s="178"/>
      <c r="K36" s="178"/>
      <c r="L36" s="178"/>
      <c r="M36" s="178"/>
      <c r="N36" s="178"/>
      <c r="O36" s="178"/>
      <c r="P36" s="178"/>
      <c r="Q36" s="178"/>
      <c r="R36" s="178"/>
      <c r="S36" s="178"/>
      <c r="T36" s="178"/>
    </row>
    <row r="37" spans="3:20" ht="15.75" customHeight="1" x14ac:dyDescent="0.2">
      <c r="C37" s="178"/>
      <c r="D37" s="178"/>
      <c r="E37" s="178"/>
      <c r="F37" s="178"/>
      <c r="G37" s="178"/>
      <c r="H37" s="178"/>
      <c r="I37" s="178"/>
      <c r="J37" s="178"/>
      <c r="K37" s="178"/>
      <c r="L37" s="178"/>
      <c r="M37" s="178"/>
      <c r="N37" s="178"/>
      <c r="O37" s="178"/>
      <c r="P37" s="178"/>
      <c r="Q37" s="178"/>
      <c r="R37" s="178"/>
      <c r="S37" s="178"/>
      <c r="T37" s="178"/>
    </row>
    <row r="38" spans="3:20" ht="15.75" customHeight="1" x14ac:dyDescent="0.2">
      <c r="C38" s="178"/>
      <c r="D38" s="178"/>
      <c r="E38" s="178"/>
      <c r="F38" s="178"/>
      <c r="G38" s="178"/>
      <c r="H38" s="178"/>
      <c r="I38" s="178"/>
      <c r="J38" s="178"/>
      <c r="K38" s="178"/>
      <c r="L38" s="178"/>
      <c r="M38" s="178"/>
      <c r="N38" s="178"/>
      <c r="O38" s="178"/>
      <c r="P38" s="178"/>
      <c r="Q38" s="178"/>
      <c r="R38" s="178"/>
      <c r="S38" s="178"/>
      <c r="T38" s="178"/>
    </row>
    <row r="39" spans="3:20" ht="15" customHeight="1" x14ac:dyDescent="0.2">
      <c r="C39" s="178"/>
      <c r="D39" s="178"/>
      <c r="E39" s="178"/>
      <c r="F39" s="178"/>
      <c r="G39" s="178"/>
      <c r="H39" s="178"/>
      <c r="I39" s="178"/>
      <c r="J39" s="178"/>
      <c r="K39" s="178"/>
      <c r="L39" s="178"/>
      <c r="M39" s="178"/>
      <c r="N39" s="178"/>
      <c r="O39" s="178"/>
      <c r="P39" s="178"/>
      <c r="Q39" s="178"/>
      <c r="R39" s="178"/>
      <c r="S39" s="178"/>
      <c r="T39" s="178"/>
    </row>
    <row r="40" spans="3:20" ht="15.75" customHeight="1" x14ac:dyDescent="0.2">
      <c r="C40" s="178"/>
      <c r="D40" s="178"/>
      <c r="E40" s="178"/>
      <c r="F40" s="178"/>
      <c r="G40" s="178"/>
      <c r="H40" s="178"/>
      <c r="I40" s="178"/>
      <c r="J40" s="178"/>
      <c r="K40" s="178"/>
      <c r="L40" s="178"/>
      <c r="M40" s="178"/>
      <c r="N40" s="178"/>
      <c r="O40" s="178"/>
      <c r="P40" s="178"/>
      <c r="Q40" s="178"/>
      <c r="R40" s="178"/>
      <c r="S40" s="178"/>
      <c r="T40" s="178"/>
    </row>
    <row r="41" spans="3:20" ht="15.75" customHeight="1" x14ac:dyDescent="0.2">
      <c r="C41" s="178"/>
      <c r="D41" s="178"/>
      <c r="E41" s="178"/>
      <c r="F41" s="178"/>
      <c r="G41" s="178"/>
      <c r="H41" s="178"/>
      <c r="I41" s="178"/>
      <c r="J41" s="178"/>
      <c r="K41" s="178"/>
      <c r="L41" s="178"/>
      <c r="M41" s="178"/>
      <c r="N41" s="178"/>
      <c r="O41" s="178"/>
      <c r="P41" s="178"/>
      <c r="Q41" s="178"/>
      <c r="R41" s="178"/>
      <c r="S41" s="178"/>
      <c r="T41" s="178"/>
    </row>
    <row r="42" spans="3:20" ht="15.75" customHeight="1" x14ac:dyDescent="0.2">
      <c r="C42" s="178"/>
      <c r="D42" s="178"/>
      <c r="E42" s="178"/>
      <c r="F42" s="178"/>
      <c r="G42" s="178"/>
      <c r="H42" s="178"/>
      <c r="I42" s="178"/>
      <c r="J42" s="178"/>
      <c r="K42" s="178"/>
      <c r="L42" s="178"/>
      <c r="M42" s="178"/>
      <c r="N42" s="178"/>
      <c r="O42" s="178"/>
      <c r="P42" s="178"/>
      <c r="Q42" s="178"/>
      <c r="R42" s="178"/>
      <c r="S42" s="178"/>
      <c r="T42" s="178"/>
    </row>
    <row r="43" spans="3:20" ht="15.75" customHeight="1" x14ac:dyDescent="0.2">
      <c r="C43" s="178"/>
      <c r="D43" s="178"/>
      <c r="E43" s="178"/>
      <c r="F43" s="178"/>
      <c r="G43" s="178"/>
      <c r="H43" s="178"/>
      <c r="I43" s="178"/>
      <c r="J43" s="178"/>
      <c r="K43" s="178"/>
      <c r="L43" s="178"/>
      <c r="M43" s="178"/>
      <c r="N43" s="178"/>
      <c r="O43" s="178"/>
      <c r="P43" s="178"/>
      <c r="Q43" s="178"/>
      <c r="R43" s="178"/>
      <c r="S43" s="178"/>
      <c r="T43" s="178"/>
    </row>
    <row r="44" spans="3:20" ht="15.75" customHeight="1" x14ac:dyDescent="0.2">
      <c r="C44" s="178"/>
      <c r="D44" s="178"/>
      <c r="E44" s="178"/>
      <c r="F44" s="178"/>
      <c r="G44" s="178"/>
      <c r="H44" s="178"/>
      <c r="I44" s="178"/>
      <c r="J44" s="178"/>
      <c r="K44" s="178"/>
      <c r="L44" s="178"/>
      <c r="M44" s="178"/>
      <c r="N44" s="178"/>
      <c r="O44" s="178"/>
      <c r="P44" s="178"/>
      <c r="Q44" s="178"/>
      <c r="R44" s="178"/>
      <c r="S44" s="178"/>
      <c r="T44" s="178"/>
    </row>
    <row r="45" spans="3:20" ht="15.75" customHeight="1" x14ac:dyDescent="0.2">
      <c r="C45" s="178"/>
      <c r="D45" s="178"/>
      <c r="E45" s="178"/>
      <c r="F45" s="178"/>
      <c r="G45" s="178"/>
      <c r="H45" s="178"/>
      <c r="I45" s="178"/>
      <c r="J45" s="178"/>
      <c r="K45" s="178"/>
      <c r="L45" s="178"/>
      <c r="M45" s="178"/>
      <c r="N45" s="178"/>
      <c r="O45" s="178"/>
      <c r="P45" s="178"/>
      <c r="Q45" s="178"/>
      <c r="R45" s="178"/>
      <c r="S45" s="178"/>
      <c r="T45" s="178"/>
    </row>
    <row r="46" spans="3:20" ht="15.75" customHeight="1" x14ac:dyDescent="0.2">
      <c r="C46" s="178"/>
      <c r="D46" s="178"/>
      <c r="E46" s="178"/>
      <c r="F46" s="178"/>
      <c r="G46" s="178"/>
      <c r="H46" s="178"/>
      <c r="I46" s="178"/>
      <c r="J46" s="178"/>
      <c r="K46" s="178"/>
      <c r="L46" s="178"/>
      <c r="M46" s="178"/>
      <c r="N46" s="178"/>
      <c r="O46" s="178"/>
      <c r="P46" s="178"/>
      <c r="Q46" s="178"/>
      <c r="R46" s="178"/>
      <c r="S46" s="178"/>
      <c r="T46" s="178"/>
    </row>
    <row r="47" spans="3:20" ht="15.75" customHeight="1" x14ac:dyDescent="0.2"/>
    <row r="48" spans="3:20" ht="15.75" customHeight="1" x14ac:dyDescent="0.2"/>
    <row r="51" spans="3:20" ht="16" x14ac:dyDescent="0.2">
      <c r="C51" s="110" t="s">
        <v>58</v>
      </c>
    </row>
    <row r="52" spans="3:20" x14ac:dyDescent="0.2">
      <c r="C52" s="178" t="s">
        <v>59</v>
      </c>
      <c r="D52" s="178"/>
      <c r="E52" s="178"/>
      <c r="F52" s="178"/>
      <c r="G52" s="178"/>
      <c r="H52" s="178"/>
      <c r="I52" s="178"/>
      <c r="J52" s="178"/>
      <c r="K52" s="178"/>
      <c r="L52" s="178"/>
      <c r="M52" s="178"/>
      <c r="N52" s="178"/>
      <c r="O52" s="178"/>
      <c r="P52" s="178"/>
      <c r="Q52" s="178"/>
      <c r="R52" s="178"/>
      <c r="S52" s="178"/>
      <c r="T52" s="178"/>
    </row>
    <row r="53" spans="3:20" x14ac:dyDescent="0.2">
      <c r="C53" s="178"/>
      <c r="D53" s="178"/>
      <c r="E53" s="178"/>
      <c r="F53" s="178"/>
      <c r="G53" s="178"/>
      <c r="H53" s="178"/>
      <c r="I53" s="178"/>
      <c r="J53" s="178"/>
      <c r="K53" s="178"/>
      <c r="L53" s="178"/>
      <c r="M53" s="178"/>
      <c r="N53" s="178"/>
      <c r="O53" s="178"/>
      <c r="P53" s="178"/>
      <c r="Q53" s="178"/>
      <c r="R53" s="178"/>
      <c r="S53" s="178"/>
      <c r="T53" s="178"/>
    </row>
    <row r="54" spans="3:20" x14ac:dyDescent="0.2">
      <c r="C54" s="178"/>
      <c r="D54" s="178"/>
      <c r="E54" s="178"/>
      <c r="F54" s="178"/>
      <c r="G54" s="178"/>
      <c r="H54" s="178"/>
      <c r="I54" s="178"/>
      <c r="J54" s="178"/>
      <c r="K54" s="178"/>
      <c r="L54" s="178"/>
      <c r="M54" s="178"/>
      <c r="N54" s="178"/>
      <c r="O54" s="178"/>
      <c r="P54" s="178"/>
      <c r="Q54" s="178"/>
      <c r="R54" s="178"/>
      <c r="S54" s="178"/>
      <c r="T54" s="178"/>
    </row>
    <row r="55" spans="3:20" x14ac:dyDescent="0.2">
      <c r="C55" s="178"/>
      <c r="D55" s="178"/>
      <c r="E55" s="178"/>
      <c r="F55" s="178"/>
      <c r="G55" s="178"/>
      <c r="H55" s="178"/>
      <c r="I55" s="178"/>
      <c r="J55" s="178"/>
      <c r="K55" s="178"/>
      <c r="L55" s="178"/>
      <c r="M55" s="178"/>
      <c r="N55" s="178"/>
      <c r="O55" s="178"/>
      <c r="P55" s="178"/>
      <c r="Q55" s="178"/>
      <c r="R55" s="178"/>
      <c r="S55" s="178"/>
      <c r="T55" s="178"/>
    </row>
    <row r="56" spans="3:20" x14ac:dyDescent="0.2">
      <c r="C56" s="178"/>
      <c r="D56" s="178"/>
      <c r="E56" s="178"/>
      <c r="F56" s="178"/>
      <c r="G56" s="178"/>
      <c r="H56" s="178"/>
      <c r="I56" s="178"/>
      <c r="J56" s="178"/>
      <c r="K56" s="178"/>
      <c r="L56" s="178"/>
      <c r="M56" s="178"/>
      <c r="N56" s="178"/>
      <c r="O56" s="178"/>
      <c r="P56" s="178"/>
      <c r="Q56" s="178"/>
      <c r="R56" s="178"/>
      <c r="S56" s="178"/>
      <c r="T56" s="178"/>
    </row>
    <row r="57" spans="3:20" x14ac:dyDescent="0.2">
      <c r="C57" s="178"/>
      <c r="D57" s="178"/>
      <c r="E57" s="178"/>
      <c r="F57" s="178"/>
      <c r="G57" s="178"/>
      <c r="H57" s="178"/>
      <c r="I57" s="178"/>
      <c r="J57" s="178"/>
      <c r="K57" s="178"/>
      <c r="L57" s="178"/>
      <c r="M57" s="178"/>
      <c r="N57" s="178"/>
      <c r="O57" s="178"/>
      <c r="P57" s="178"/>
      <c r="Q57" s="178"/>
      <c r="R57" s="178"/>
      <c r="S57" s="178"/>
      <c r="T57" s="178"/>
    </row>
    <row r="58" spans="3:20" x14ac:dyDescent="0.2">
      <c r="C58" s="178"/>
      <c r="D58" s="178"/>
      <c r="E58" s="178"/>
      <c r="F58" s="178"/>
      <c r="G58" s="178"/>
      <c r="H58" s="178"/>
      <c r="I58" s="178"/>
      <c r="J58" s="178"/>
      <c r="K58" s="178"/>
      <c r="L58" s="178"/>
      <c r="M58" s="178"/>
      <c r="N58" s="178"/>
      <c r="O58" s="178"/>
      <c r="P58" s="178"/>
      <c r="Q58" s="178"/>
      <c r="R58" s="178"/>
      <c r="S58" s="178"/>
      <c r="T58" s="178"/>
    </row>
    <row r="59" spans="3:20" x14ac:dyDescent="0.2">
      <c r="C59" s="178"/>
      <c r="D59" s="178"/>
      <c r="E59" s="178"/>
      <c r="F59" s="178"/>
      <c r="G59" s="178"/>
      <c r="H59" s="178"/>
      <c r="I59" s="178"/>
      <c r="J59" s="178"/>
      <c r="K59" s="178"/>
      <c r="L59" s="178"/>
      <c r="M59" s="178"/>
      <c r="N59" s="178"/>
      <c r="O59" s="178"/>
      <c r="P59" s="178"/>
      <c r="Q59" s="178"/>
      <c r="R59" s="178"/>
      <c r="S59" s="178"/>
      <c r="T59" s="178"/>
    </row>
    <row r="60" spans="3:20" x14ac:dyDescent="0.2">
      <c r="C60" s="178"/>
      <c r="D60" s="178"/>
      <c r="E60" s="178"/>
      <c r="F60" s="178"/>
      <c r="G60" s="178"/>
      <c r="H60" s="178"/>
      <c r="I60" s="178"/>
      <c r="J60" s="178"/>
      <c r="K60" s="178"/>
      <c r="L60" s="178"/>
      <c r="M60" s="178"/>
      <c r="N60" s="178"/>
      <c r="O60" s="178"/>
      <c r="P60" s="178"/>
      <c r="Q60" s="178"/>
      <c r="R60" s="178"/>
      <c r="S60" s="178"/>
      <c r="T60" s="178"/>
    </row>
    <row r="61" spans="3:20" x14ac:dyDescent="0.2">
      <c r="C61" s="178"/>
      <c r="D61" s="178"/>
      <c r="E61" s="178"/>
      <c r="F61" s="178"/>
      <c r="G61" s="178"/>
      <c r="H61" s="178"/>
      <c r="I61" s="178"/>
      <c r="J61" s="178"/>
      <c r="K61" s="178"/>
      <c r="L61" s="178"/>
      <c r="M61" s="178"/>
      <c r="N61" s="178"/>
      <c r="O61" s="178"/>
      <c r="P61" s="178"/>
      <c r="Q61" s="178"/>
      <c r="R61" s="178"/>
      <c r="S61" s="178"/>
      <c r="T61" s="178"/>
    </row>
    <row r="62" spans="3:20" x14ac:dyDescent="0.2">
      <c r="C62" s="178"/>
      <c r="D62" s="178"/>
      <c r="E62" s="178"/>
      <c r="F62" s="178"/>
      <c r="G62" s="178"/>
      <c r="H62" s="178"/>
      <c r="I62" s="178"/>
      <c r="J62" s="178"/>
      <c r="K62" s="178"/>
      <c r="L62" s="178"/>
      <c r="M62" s="178"/>
      <c r="N62" s="178"/>
      <c r="O62" s="178"/>
      <c r="P62" s="178"/>
      <c r="Q62" s="178"/>
      <c r="R62" s="178"/>
      <c r="S62" s="178"/>
      <c r="T62" s="178"/>
    </row>
    <row r="63" spans="3:20" x14ac:dyDescent="0.2">
      <c r="C63" s="178"/>
      <c r="D63" s="178"/>
      <c r="E63" s="178"/>
      <c r="F63" s="178"/>
      <c r="G63" s="178"/>
      <c r="H63" s="178"/>
      <c r="I63" s="178"/>
      <c r="J63" s="178"/>
      <c r="K63" s="178"/>
      <c r="L63" s="178"/>
      <c r="M63" s="178"/>
      <c r="N63" s="178"/>
      <c r="O63" s="178"/>
      <c r="P63" s="178"/>
      <c r="Q63" s="178"/>
      <c r="R63" s="178"/>
      <c r="S63" s="178"/>
      <c r="T63" s="178"/>
    </row>
    <row r="64" spans="3:20" x14ac:dyDescent="0.2">
      <c r="C64" s="178"/>
      <c r="D64" s="178"/>
      <c r="E64" s="178"/>
      <c r="F64" s="178"/>
      <c r="G64" s="178"/>
      <c r="H64" s="178"/>
      <c r="I64" s="178"/>
      <c r="J64" s="178"/>
      <c r="K64" s="178"/>
      <c r="L64" s="178"/>
      <c r="M64" s="178"/>
      <c r="N64" s="178"/>
      <c r="O64" s="178"/>
      <c r="P64" s="178"/>
      <c r="Q64" s="178"/>
      <c r="R64" s="178"/>
      <c r="S64" s="178"/>
      <c r="T64" s="178"/>
    </row>
    <row r="65" spans="3:20" x14ac:dyDescent="0.2">
      <c r="C65" s="178"/>
      <c r="D65" s="178"/>
      <c r="E65" s="178"/>
      <c r="F65" s="178"/>
      <c r="G65" s="178"/>
      <c r="H65" s="178"/>
      <c r="I65" s="178"/>
      <c r="J65" s="178"/>
      <c r="K65" s="178"/>
      <c r="L65" s="178"/>
      <c r="M65" s="178"/>
      <c r="N65" s="178"/>
      <c r="O65" s="178"/>
      <c r="P65" s="178"/>
      <c r="Q65" s="178"/>
      <c r="R65" s="178"/>
      <c r="S65" s="178"/>
      <c r="T65" s="178"/>
    </row>
    <row r="66" spans="3:20" x14ac:dyDescent="0.2">
      <c r="C66" s="178"/>
      <c r="D66" s="178"/>
      <c r="E66" s="178"/>
      <c r="F66" s="178"/>
      <c r="G66" s="178"/>
      <c r="H66" s="178"/>
      <c r="I66" s="178"/>
      <c r="J66" s="178"/>
      <c r="K66" s="178"/>
      <c r="L66" s="178"/>
      <c r="M66" s="178"/>
      <c r="N66" s="178"/>
      <c r="O66" s="178"/>
      <c r="P66" s="178"/>
      <c r="Q66" s="178"/>
      <c r="R66" s="178"/>
      <c r="S66" s="178"/>
      <c r="T66" s="178"/>
    </row>
    <row r="67" spans="3:20" x14ac:dyDescent="0.2">
      <c r="C67" s="178"/>
      <c r="D67" s="178"/>
      <c r="E67" s="178"/>
      <c r="F67" s="178"/>
      <c r="G67" s="178"/>
      <c r="H67" s="178"/>
      <c r="I67" s="178"/>
      <c r="J67" s="178"/>
      <c r="K67" s="178"/>
      <c r="L67" s="178"/>
      <c r="M67" s="178"/>
      <c r="N67" s="178"/>
      <c r="O67" s="178"/>
      <c r="P67" s="178"/>
      <c r="Q67" s="178"/>
      <c r="R67" s="178"/>
      <c r="S67" s="178"/>
      <c r="T67" s="178"/>
    </row>
    <row r="68" spans="3:20" x14ac:dyDescent="0.2">
      <c r="C68" s="178"/>
      <c r="D68" s="178"/>
      <c r="E68" s="178"/>
      <c r="F68" s="178"/>
      <c r="G68" s="178"/>
      <c r="H68" s="178"/>
      <c r="I68" s="178"/>
      <c r="J68" s="178"/>
      <c r="K68" s="178"/>
      <c r="L68" s="178"/>
      <c r="M68" s="178"/>
      <c r="N68" s="178"/>
      <c r="O68" s="178"/>
      <c r="P68" s="178"/>
      <c r="Q68" s="178"/>
      <c r="R68" s="178"/>
      <c r="S68" s="178"/>
      <c r="T68" s="178"/>
    </row>
    <row r="69" spans="3:20" x14ac:dyDescent="0.2">
      <c r="C69" s="178"/>
      <c r="D69" s="178"/>
      <c r="E69" s="178"/>
      <c r="F69" s="178"/>
      <c r="G69" s="178"/>
      <c r="H69" s="178"/>
      <c r="I69" s="178"/>
      <c r="J69" s="178"/>
      <c r="K69" s="178"/>
      <c r="L69" s="178"/>
      <c r="M69" s="178"/>
      <c r="N69" s="178"/>
      <c r="O69" s="178"/>
      <c r="P69" s="178"/>
      <c r="Q69" s="178"/>
      <c r="R69" s="178"/>
      <c r="S69" s="178"/>
      <c r="T69" s="178"/>
    </row>
  </sheetData>
  <sheetProtection sheet="1" objects="1" scenarios="1" selectLockedCells="1"/>
  <mergeCells count="6">
    <mergeCell ref="C52:T69"/>
    <mergeCell ref="N1:T5"/>
    <mergeCell ref="C2:K2"/>
    <mergeCell ref="C4:K4"/>
    <mergeCell ref="C7:T24"/>
    <mergeCell ref="C29:T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23</vt:i4>
      </vt:variant>
    </vt:vector>
  </HeadingPairs>
  <TitlesOfParts>
    <vt:vector size="2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Data solution</vt:lpstr>
      <vt:lpstr>Case Report</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dcterms:created xsi:type="dcterms:W3CDTF">2012-08-19T13:42:44Z</dcterms:created>
  <dcterms:modified xsi:type="dcterms:W3CDTF">2020-10-05T01:26:28Z</dcterms:modified>
</cp:coreProperties>
</file>