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ivakumarreddy/Desktop/Monash 2018 Semester 2/ACC2400- Accounting information systems/"/>
    </mc:Choice>
  </mc:AlternateContent>
  <xr:revisionPtr revIDLastSave="0" documentId="13_ncr:1_{167FCD46-3D4D-F44C-AE7D-2F0F90FC3362}" xr6:coauthVersionLast="33" xr6:coauthVersionMax="34" xr10:uidLastSave="{00000000-0000-0000-0000-000000000000}"/>
  <bookViews>
    <workbookView xWindow="0" yWindow="440" windowWidth="15740" windowHeight="16440" tabRatio="770" activeTab="1" xr2:uid="{00000000-000D-0000-FFFF-FFFF00000000}"/>
  </bookViews>
  <sheets>
    <sheet name="Cell Reference" sheetId="9" r:id="rId1"/>
    <sheet name="Net Profit History" sheetId="1" r:id="rId2"/>
    <sheet name="Sales Data Summary" sheetId="4" r:id="rId3"/>
  </sheets>
  <calcPr calcId="179017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0" i="1" l="1"/>
  <c r="C18" i="4"/>
  <c r="C17" i="4"/>
  <c r="C16" i="4"/>
  <c r="B28" i="1"/>
  <c r="B27" i="1"/>
  <c r="B26" i="1"/>
  <c r="B25" i="1"/>
  <c r="B24" i="1"/>
  <c r="D21" i="9"/>
  <c r="C21" i="9"/>
  <c r="B21" i="9"/>
  <c r="C20" i="9"/>
  <c r="D20" i="9"/>
  <c r="C19" i="9"/>
  <c r="D19" i="9"/>
  <c r="B20" i="9"/>
  <c r="B19" i="9"/>
  <c r="C18" i="9"/>
  <c r="D18" i="9"/>
  <c r="B18" i="9"/>
  <c r="C11" i="9"/>
  <c r="D11" i="9"/>
  <c r="B11" i="9"/>
  <c r="M11" i="4"/>
  <c r="M9" i="4"/>
  <c r="M8" i="4"/>
  <c r="M7" i="4"/>
  <c r="M6" i="4"/>
  <c r="M5" i="4"/>
  <c r="M10" i="4"/>
  <c r="L11" i="4"/>
  <c r="L10" i="4"/>
  <c r="L9" i="4"/>
  <c r="L8" i="4"/>
  <c r="L7" i="4"/>
  <c r="L6" i="4"/>
  <c r="L5" i="4"/>
</calcChain>
</file>

<file path=xl/sharedStrings.xml><?xml version="1.0" encoding="utf-8"?>
<sst xmlns="http://schemas.openxmlformats.org/spreadsheetml/2006/main" count="63" uniqueCount="44">
  <si>
    <t>Wyngate Pty Ltd</t>
  </si>
  <si>
    <t>Profitability History</t>
  </si>
  <si>
    <t>Year</t>
  </si>
  <si>
    <t>Profit ($m)</t>
  </si>
  <si>
    <t>Average Profit $m</t>
  </si>
  <si>
    <t>Minimum Profit $m</t>
  </si>
  <si>
    <t>Maximum Profit $m</t>
  </si>
  <si>
    <t>Jan</t>
  </si>
  <si>
    <t>Feb</t>
  </si>
  <si>
    <t>Computer</t>
  </si>
  <si>
    <t>IPOD</t>
  </si>
  <si>
    <t>Laser Printer</t>
  </si>
  <si>
    <t>Ink Printer</t>
  </si>
  <si>
    <t>Ink refill</t>
  </si>
  <si>
    <t>Sales Volume (Package)</t>
  </si>
  <si>
    <t>No of Units per Package</t>
  </si>
  <si>
    <t>CD 100</t>
  </si>
  <si>
    <t>CD 500</t>
  </si>
  <si>
    <t>Sales</t>
  </si>
  <si>
    <t>Cost of Sales</t>
  </si>
  <si>
    <t>Gross Profit</t>
  </si>
  <si>
    <t>Cost of Sales
per package ($)</t>
  </si>
  <si>
    <t>Product
Name</t>
  </si>
  <si>
    <t>Sales Price per unit ($)</t>
  </si>
  <si>
    <t>Computers</t>
  </si>
  <si>
    <t>Printers</t>
  </si>
  <si>
    <t>TV</t>
  </si>
  <si>
    <t>Total</t>
  </si>
  <si>
    <t>$mil</t>
  </si>
  <si>
    <t>Department</t>
  </si>
  <si>
    <t>Data</t>
  </si>
  <si>
    <t>January</t>
  </si>
  <si>
    <t>February</t>
  </si>
  <si>
    <t>March</t>
  </si>
  <si>
    <t>Calculation</t>
  </si>
  <si>
    <t>No of Years</t>
  </si>
  <si>
    <t>Summary of Profitability</t>
  </si>
  <si>
    <t>DATA</t>
  </si>
  <si>
    <t>Jan-Feb ($)</t>
  </si>
  <si>
    <t>CALCULATIONS</t>
  </si>
  <si>
    <t>Tax Rate (2017)</t>
  </si>
  <si>
    <t>2017 Profitability by Department</t>
  </si>
  <si>
    <t>2017 Tax Payble for YE 2017</t>
  </si>
  <si>
    <t>Total Profit from Yr 2000 to 2016 $m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</si>
</sst>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[$$-409]* #,##0.00_ ;_-[$$-409]* \-#,##0.00\ ;_-[$$-409]* &quot;-&quot;??_ ;_-@_ 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9">
    <xf numFmtId="0" fontId="0" fillId="0" borderId="0"/>
    <xf numFmtId="164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  <xf numFmtId="0" fontId="4" fillId="2" borderId="0" xfId="0" applyFont="1" applyFill="1"/>
    <xf numFmtId="0" fontId="0" fillId="2" borderId="0" xfId="0" applyFill="1"/>
    <xf numFmtId="0" fontId="0" fillId="0" borderId="1" xfId="0" applyBorder="1" applyAlignment="1">
      <alignment horizontal="center"/>
    </xf>
    <xf numFmtId="164" fontId="0" fillId="0" borderId="1" xfId="1" applyFont="1" applyBorder="1"/>
    <xf numFmtId="164" fontId="0" fillId="0" borderId="0" xfId="1" applyFont="1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4" xfId="0" applyBorder="1"/>
    <xf numFmtId="0" fontId="0" fillId="4" borderId="0" xfId="0" applyFill="1"/>
    <xf numFmtId="0" fontId="6" fillId="4" borderId="0" xfId="0" applyFont="1" applyFill="1"/>
    <xf numFmtId="0" fontId="0" fillId="5" borderId="5" xfId="0" applyFont="1" applyFill="1" applyBorder="1"/>
    <xf numFmtId="0" fontId="0" fillId="5" borderId="5" xfId="0" applyFont="1" applyFill="1" applyBorder="1" applyAlignment="1">
      <alignment horizontal="center"/>
    </xf>
    <xf numFmtId="0" fontId="0" fillId="5" borderId="3" xfId="0" applyFont="1" applyFill="1" applyBorder="1"/>
    <xf numFmtId="0" fontId="0" fillId="5" borderId="3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3" fillId="5" borderId="1" xfId="0" applyFont="1" applyFill="1" applyBorder="1" applyAlignment="1">
      <alignment horizontal="center"/>
    </xf>
    <xf numFmtId="164" fontId="0" fillId="0" borderId="0" xfId="1" applyNumberFormat="1" applyFont="1"/>
    <xf numFmtId="43" fontId="0" fillId="0" borderId="4" xfId="0" applyNumberFormat="1" applyBorder="1"/>
    <xf numFmtId="9" fontId="0" fillId="0" borderId="1" xfId="36" applyFont="1" applyBorder="1"/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</cellXfs>
  <cellStyles count="59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  <cellStyle name="Percent" xfId="36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workbookViewId="0">
      <selection activeCell="D22" sqref="D22"/>
    </sheetView>
  </sheetViews>
  <sheetFormatPr baseColWidth="10" defaultColWidth="11" defaultRowHeight="16" x14ac:dyDescent="0.2"/>
  <cols>
    <col min="1" max="1" width="15" customWidth="1"/>
    <col min="5" max="5" width="10.83203125" customWidth="1"/>
  </cols>
  <sheetData>
    <row r="1" spans="1:7" ht="21" x14ac:dyDescent="0.25">
      <c r="A1" s="19" t="s">
        <v>30</v>
      </c>
      <c r="B1" s="18"/>
      <c r="C1" s="18"/>
      <c r="D1" s="18"/>
    </row>
    <row r="2" spans="1:7" x14ac:dyDescent="0.2">
      <c r="B2" s="15"/>
    </row>
    <row r="3" spans="1:7" x14ac:dyDescent="0.2">
      <c r="A3" t="s">
        <v>40</v>
      </c>
      <c r="B3" s="28">
        <v>0.3</v>
      </c>
    </row>
    <row r="4" spans="1:7" x14ac:dyDescent="0.2">
      <c r="B4" s="14"/>
    </row>
    <row r="5" spans="1:7" x14ac:dyDescent="0.2">
      <c r="A5" s="1" t="s">
        <v>41</v>
      </c>
    </row>
    <row r="6" spans="1:7" x14ac:dyDescent="0.2">
      <c r="A6" s="20" t="s">
        <v>29</v>
      </c>
      <c r="B6" s="21" t="s">
        <v>31</v>
      </c>
      <c r="C6" s="21" t="s">
        <v>32</v>
      </c>
      <c r="D6" s="21" t="s">
        <v>33</v>
      </c>
      <c r="E6" s="16"/>
      <c r="F6" s="16"/>
      <c r="G6" s="16"/>
    </row>
    <row r="7" spans="1:7" x14ac:dyDescent="0.2">
      <c r="A7" s="22"/>
      <c r="B7" s="23" t="s">
        <v>28</v>
      </c>
      <c r="C7" s="23" t="s">
        <v>28</v>
      </c>
      <c r="D7" s="23" t="s">
        <v>28</v>
      </c>
      <c r="E7" s="16"/>
      <c r="F7" s="16"/>
      <c r="G7" s="16"/>
    </row>
    <row r="8" spans="1:7" x14ac:dyDescent="0.2">
      <c r="A8" t="s">
        <v>24</v>
      </c>
      <c r="B8">
        <v>6.9</v>
      </c>
      <c r="C8">
        <v>7.4</v>
      </c>
      <c r="D8">
        <v>7.5</v>
      </c>
    </row>
    <row r="9" spans="1:7" x14ac:dyDescent="0.2">
      <c r="A9" t="s">
        <v>25</v>
      </c>
      <c r="B9">
        <v>2.8</v>
      </c>
      <c r="C9">
        <v>2.5</v>
      </c>
      <c r="D9">
        <v>2.1</v>
      </c>
    </row>
    <row r="10" spans="1:7" x14ac:dyDescent="0.2">
      <c r="A10" t="s">
        <v>26</v>
      </c>
      <c r="B10">
        <v>5.0999999999999996</v>
      </c>
      <c r="C10">
        <v>5.5</v>
      </c>
      <c r="D10">
        <v>5.3</v>
      </c>
    </row>
    <row r="11" spans="1:7" ht="17" thickBot="1" x14ac:dyDescent="0.25">
      <c r="A11" s="17" t="s">
        <v>27</v>
      </c>
      <c r="B11" s="17">
        <f>SUM(B8:B10)</f>
        <v>14.799999999999999</v>
      </c>
      <c r="C11" s="17">
        <f t="shared" ref="C11:D11" si="0">SUM(C8:C10)</f>
        <v>15.4</v>
      </c>
      <c r="D11" s="17">
        <f t="shared" si="0"/>
        <v>14.899999999999999</v>
      </c>
    </row>
    <row r="12" spans="1:7" ht="17" thickTop="1" x14ac:dyDescent="0.2"/>
    <row r="13" spans="1:7" ht="21" x14ac:dyDescent="0.25">
      <c r="A13" s="19" t="s">
        <v>34</v>
      </c>
      <c r="B13" s="18"/>
      <c r="C13" s="18"/>
      <c r="D13" s="18"/>
    </row>
    <row r="15" spans="1:7" x14ac:dyDescent="0.2">
      <c r="A15" s="1" t="s">
        <v>42</v>
      </c>
    </row>
    <row r="16" spans="1:7" x14ac:dyDescent="0.2">
      <c r="A16" s="20" t="s">
        <v>29</v>
      </c>
      <c r="B16" s="21" t="s">
        <v>31</v>
      </c>
      <c r="C16" s="21" t="s">
        <v>32</v>
      </c>
      <c r="D16" s="21" t="s">
        <v>33</v>
      </c>
    </row>
    <row r="17" spans="1:4" x14ac:dyDescent="0.2">
      <c r="A17" s="22"/>
      <c r="B17" s="23" t="s">
        <v>28</v>
      </c>
      <c r="C17" s="23" t="s">
        <v>28</v>
      </c>
      <c r="D17" s="23" t="s">
        <v>28</v>
      </c>
    </row>
    <row r="18" spans="1:4" x14ac:dyDescent="0.2">
      <c r="A18" t="s">
        <v>24</v>
      </c>
      <c r="B18" s="24">
        <f>B8*0.3</f>
        <v>2.0699999999999998</v>
      </c>
      <c r="C18" s="24">
        <f t="shared" ref="C18:D18" si="1">C8*0.3</f>
        <v>2.2200000000000002</v>
      </c>
      <c r="D18" s="24">
        <f t="shared" si="1"/>
        <v>2.25</v>
      </c>
    </row>
    <row r="19" spans="1:4" x14ac:dyDescent="0.2">
      <c r="A19" t="s">
        <v>25</v>
      </c>
      <c r="B19" s="24">
        <f>B9*0.3</f>
        <v>0.84</v>
      </c>
      <c r="C19" s="24">
        <f t="shared" ref="C19:D19" si="2">C9*0.3</f>
        <v>0.75</v>
      </c>
      <c r="D19" s="24">
        <f t="shared" si="2"/>
        <v>0.63</v>
      </c>
    </row>
    <row r="20" spans="1:4" x14ac:dyDescent="0.2">
      <c r="A20" t="s">
        <v>26</v>
      </c>
      <c r="B20" s="24">
        <f>B10*0.3</f>
        <v>1.5299999999999998</v>
      </c>
      <c r="C20" s="24">
        <f t="shared" ref="C20:D20" si="3">C10*0.3</f>
        <v>1.65</v>
      </c>
      <c r="D20" s="24">
        <f t="shared" si="3"/>
        <v>1.5899999999999999</v>
      </c>
    </row>
    <row r="21" spans="1:4" ht="17" thickBot="1" x14ac:dyDescent="0.25">
      <c r="A21" s="17" t="s">
        <v>27</v>
      </c>
      <c r="B21" s="17">
        <f>SUM(B18:B20)</f>
        <v>4.4399999999999995</v>
      </c>
      <c r="C21" s="17">
        <f>SUM(C18:C20)</f>
        <v>4.62</v>
      </c>
      <c r="D21" s="17">
        <f>SUM(D18:D20)</f>
        <v>4.47</v>
      </c>
    </row>
    <row r="22" spans="1:4" ht="17" thickTop="1" x14ac:dyDescent="0.2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"/>
  <sheetViews>
    <sheetView tabSelected="1" topLeftCell="A5" workbookViewId="0">
      <selection activeCell="B30" sqref="B30"/>
    </sheetView>
  </sheetViews>
  <sheetFormatPr baseColWidth="10" defaultColWidth="11" defaultRowHeight="16" x14ac:dyDescent="0.2"/>
  <cols>
    <col min="1" max="1" width="32.1640625" customWidth="1"/>
    <col min="3" max="3" width="5.33203125" customWidth="1"/>
  </cols>
  <sheetData>
    <row r="1" spans="1:2" ht="31" x14ac:dyDescent="0.35">
      <c r="A1" s="2" t="s">
        <v>0</v>
      </c>
    </row>
    <row r="2" spans="1:2" ht="21" x14ac:dyDescent="0.25">
      <c r="A2" s="3" t="s">
        <v>1</v>
      </c>
    </row>
    <row r="3" spans="1:2" ht="21" x14ac:dyDescent="0.25">
      <c r="A3" s="3"/>
    </row>
    <row r="4" spans="1:2" x14ac:dyDescent="0.2">
      <c r="A4" s="5" t="s">
        <v>2</v>
      </c>
      <c r="B4" s="5" t="s">
        <v>3</v>
      </c>
    </row>
    <row r="5" spans="1:2" x14ac:dyDescent="0.2">
      <c r="A5" s="11">
        <v>2000</v>
      </c>
      <c r="B5" s="11">
        <v>176</v>
      </c>
    </row>
    <row r="6" spans="1:2" x14ac:dyDescent="0.2">
      <c r="A6" s="11">
        <v>2001</v>
      </c>
      <c r="B6" s="11">
        <v>151</v>
      </c>
    </row>
    <row r="7" spans="1:2" x14ac:dyDescent="0.2">
      <c r="A7" s="11">
        <v>2002</v>
      </c>
      <c r="B7" s="11">
        <v>184</v>
      </c>
    </row>
    <row r="8" spans="1:2" x14ac:dyDescent="0.2">
      <c r="A8" s="11">
        <v>2003</v>
      </c>
      <c r="B8" s="11">
        <v>172</v>
      </c>
    </row>
    <row r="9" spans="1:2" x14ac:dyDescent="0.2">
      <c r="A9" s="11">
        <v>2004</v>
      </c>
      <c r="B9" s="11">
        <v>177</v>
      </c>
    </row>
    <row r="10" spans="1:2" x14ac:dyDescent="0.2">
      <c r="A10" s="11">
        <v>2005</v>
      </c>
      <c r="B10" s="11">
        <v>172</v>
      </c>
    </row>
    <row r="11" spans="1:2" x14ac:dyDescent="0.2">
      <c r="A11" s="11">
        <v>2006</v>
      </c>
      <c r="B11" s="11">
        <v>158</v>
      </c>
    </row>
    <row r="12" spans="1:2" x14ac:dyDescent="0.2">
      <c r="A12" s="11">
        <v>2007</v>
      </c>
      <c r="B12" s="11">
        <v>174</v>
      </c>
    </row>
    <row r="13" spans="1:2" x14ac:dyDescent="0.2">
      <c r="A13" s="11">
        <v>2008</v>
      </c>
      <c r="B13" s="11">
        <v>183</v>
      </c>
    </row>
    <row r="14" spans="1:2" x14ac:dyDescent="0.2">
      <c r="A14" s="11">
        <v>2009</v>
      </c>
      <c r="B14" s="11">
        <v>144</v>
      </c>
    </row>
    <row r="15" spans="1:2" x14ac:dyDescent="0.2">
      <c r="A15" s="11">
        <v>2010</v>
      </c>
      <c r="B15" s="11">
        <v>102</v>
      </c>
    </row>
    <row r="16" spans="1:2" x14ac:dyDescent="0.2">
      <c r="A16" s="11">
        <v>2011</v>
      </c>
      <c r="B16" s="11">
        <v>169</v>
      </c>
    </row>
    <row r="17" spans="1:2" x14ac:dyDescent="0.2">
      <c r="A17" s="11">
        <v>2012</v>
      </c>
      <c r="B17" s="11">
        <v>171</v>
      </c>
    </row>
    <row r="18" spans="1:2" x14ac:dyDescent="0.2">
      <c r="A18" s="11">
        <v>2013</v>
      </c>
      <c r="B18" s="11">
        <v>152</v>
      </c>
    </row>
    <row r="19" spans="1:2" x14ac:dyDescent="0.2">
      <c r="A19" s="11">
        <v>2014</v>
      </c>
      <c r="B19" s="11">
        <v>155</v>
      </c>
    </row>
    <row r="20" spans="1:2" x14ac:dyDescent="0.2">
      <c r="A20" s="11">
        <v>2015</v>
      </c>
      <c r="B20" s="11">
        <v>160</v>
      </c>
    </row>
    <row r="21" spans="1:2" x14ac:dyDescent="0.2">
      <c r="A21" s="11">
        <v>2016</v>
      </c>
      <c r="B21" s="11">
        <v>200</v>
      </c>
    </row>
    <row r="22" spans="1:2" ht="21" x14ac:dyDescent="0.25">
      <c r="A22" s="3"/>
    </row>
    <row r="23" spans="1:2" ht="21" x14ac:dyDescent="0.25">
      <c r="A23" s="9" t="s">
        <v>36</v>
      </c>
      <c r="B23" s="10"/>
    </row>
    <row r="24" spans="1:2" x14ac:dyDescent="0.2">
      <c r="A24" s="6" t="s">
        <v>35</v>
      </c>
      <c r="B24" s="11">
        <f>COUNT(A5:A21)</f>
        <v>17</v>
      </c>
    </row>
    <row r="25" spans="1:2" x14ac:dyDescent="0.2">
      <c r="A25" s="6" t="s">
        <v>4</v>
      </c>
      <c r="B25" s="11">
        <f>AVERAGE(B5:B21)</f>
        <v>164.70588235294119</v>
      </c>
    </row>
    <row r="26" spans="1:2" x14ac:dyDescent="0.2">
      <c r="A26" s="6" t="s">
        <v>5</v>
      </c>
      <c r="B26" s="11">
        <f>MIN(B5:B21)</f>
        <v>102</v>
      </c>
    </row>
    <row r="27" spans="1:2" x14ac:dyDescent="0.2">
      <c r="A27" s="6" t="s">
        <v>6</v>
      </c>
      <c r="B27" s="11">
        <f>MAX(B5:B21)</f>
        <v>200</v>
      </c>
    </row>
    <row r="28" spans="1:2" x14ac:dyDescent="0.2">
      <c r="A28" s="6" t="s">
        <v>43</v>
      </c>
      <c r="B28" s="11">
        <f>SUM(B5:B21)</f>
        <v>2800</v>
      </c>
    </row>
    <row r="29" spans="1:2" x14ac:dyDescent="0.2">
      <c r="A29" s="7"/>
      <c r="B29" s="8"/>
    </row>
    <row r="30" spans="1:2" x14ac:dyDescent="0.2">
      <c r="A30" t="str">
        <f>"The highest profit is $" &amp; B27 &amp; "m"</f>
        <v>The highest profit is $200m</v>
      </c>
    </row>
  </sheetData>
  <pageMargins left="0.75" right="0.75" top="1" bottom="1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9"/>
  <sheetViews>
    <sheetView workbookViewId="0">
      <selection activeCell="G19" sqref="G19"/>
    </sheetView>
  </sheetViews>
  <sheetFormatPr baseColWidth="10" defaultColWidth="11" defaultRowHeight="16" x14ac:dyDescent="0.2"/>
  <cols>
    <col min="1" max="1" width="20.1640625" customWidth="1"/>
    <col min="2" max="2" width="2.33203125" customWidth="1"/>
    <col min="3" max="4" width="14" bestFit="1" customWidth="1"/>
    <col min="5" max="5" width="2.33203125" customWidth="1"/>
    <col min="8" max="8" width="2.33203125" customWidth="1"/>
    <col min="11" max="11" width="2.33203125" customWidth="1"/>
  </cols>
  <sheetData>
    <row r="1" spans="1:13" ht="21" x14ac:dyDescent="0.25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3" spans="1:13" ht="31" customHeight="1" x14ac:dyDescent="0.2">
      <c r="A3" s="30" t="s">
        <v>22</v>
      </c>
      <c r="B3" s="1"/>
      <c r="C3" s="33" t="s">
        <v>14</v>
      </c>
      <c r="D3" s="34"/>
      <c r="E3" s="1"/>
      <c r="F3" s="33" t="s">
        <v>15</v>
      </c>
      <c r="G3" s="34"/>
      <c r="I3" s="33" t="s">
        <v>23</v>
      </c>
      <c r="J3" s="34"/>
      <c r="L3" s="35" t="s">
        <v>21</v>
      </c>
      <c r="M3" s="36"/>
    </row>
    <row r="4" spans="1:13" x14ac:dyDescent="0.2">
      <c r="A4" s="31"/>
      <c r="C4" s="25" t="s">
        <v>7</v>
      </c>
      <c r="D4" s="25" t="s">
        <v>8</v>
      </c>
      <c r="F4" s="25" t="s">
        <v>7</v>
      </c>
      <c r="G4" s="25" t="s">
        <v>8</v>
      </c>
      <c r="I4" s="25" t="s">
        <v>7</v>
      </c>
      <c r="J4" s="25" t="s">
        <v>8</v>
      </c>
      <c r="L4" s="25" t="s">
        <v>7</v>
      </c>
      <c r="M4" s="25" t="s">
        <v>8</v>
      </c>
    </row>
    <row r="5" spans="1:13" x14ac:dyDescent="0.2">
      <c r="A5" s="11" t="s">
        <v>16</v>
      </c>
      <c r="C5" s="11">
        <v>1000</v>
      </c>
      <c r="D5" s="11">
        <v>900</v>
      </c>
      <c r="F5" s="11">
        <v>100</v>
      </c>
      <c r="G5" s="11">
        <v>100</v>
      </c>
      <c r="I5" s="12">
        <v>2</v>
      </c>
      <c r="J5" s="12">
        <v>2.1</v>
      </c>
      <c r="L5" s="12">
        <f>0.5*F5</f>
        <v>50</v>
      </c>
      <c r="M5" s="12">
        <f>0.45*G5</f>
        <v>45</v>
      </c>
    </row>
    <row r="6" spans="1:13" x14ac:dyDescent="0.2">
      <c r="A6" s="11" t="s">
        <v>17</v>
      </c>
      <c r="C6" s="11">
        <v>2000</v>
      </c>
      <c r="D6" s="11">
        <v>2300</v>
      </c>
      <c r="F6" s="11">
        <v>500</v>
      </c>
      <c r="G6" s="11">
        <v>500</v>
      </c>
      <c r="I6" s="12">
        <v>1.5</v>
      </c>
      <c r="J6" s="12">
        <v>1.2</v>
      </c>
      <c r="L6" s="12">
        <f>0.3*F6</f>
        <v>150</v>
      </c>
      <c r="M6" s="12">
        <f>0.2*G6</f>
        <v>100</v>
      </c>
    </row>
    <row r="7" spans="1:13" x14ac:dyDescent="0.2">
      <c r="A7" s="11" t="s">
        <v>9</v>
      </c>
      <c r="C7" s="11">
        <v>20</v>
      </c>
      <c r="D7" s="11">
        <v>15</v>
      </c>
      <c r="F7" s="11">
        <v>1</v>
      </c>
      <c r="G7" s="11">
        <v>1</v>
      </c>
      <c r="I7" s="12">
        <v>500</v>
      </c>
      <c r="J7" s="12">
        <v>500</v>
      </c>
      <c r="L7" s="12">
        <f>115*F7</f>
        <v>115</v>
      </c>
      <c r="M7" s="12">
        <f>105*G7</f>
        <v>105</v>
      </c>
    </row>
    <row r="8" spans="1:13" x14ac:dyDescent="0.2">
      <c r="A8" s="11" t="s">
        <v>10</v>
      </c>
      <c r="C8" s="11">
        <v>250</v>
      </c>
      <c r="D8" s="11">
        <v>240</v>
      </c>
      <c r="F8" s="11">
        <v>1</v>
      </c>
      <c r="G8" s="11">
        <v>1</v>
      </c>
      <c r="I8" s="12">
        <v>350</v>
      </c>
      <c r="J8" s="12">
        <v>350</v>
      </c>
      <c r="L8" s="12">
        <f>78*F8</f>
        <v>78</v>
      </c>
      <c r="M8" s="12">
        <f>80*G8</f>
        <v>80</v>
      </c>
    </row>
    <row r="9" spans="1:13" x14ac:dyDescent="0.2">
      <c r="A9" s="11" t="s">
        <v>11</v>
      </c>
      <c r="C9" s="11">
        <v>90</v>
      </c>
      <c r="D9" s="11">
        <v>50</v>
      </c>
      <c r="F9" s="11">
        <v>1</v>
      </c>
      <c r="G9" s="11">
        <v>1</v>
      </c>
      <c r="I9" s="12">
        <v>130</v>
      </c>
      <c r="J9" s="12">
        <v>140</v>
      </c>
      <c r="L9" s="12">
        <f>46*F9</f>
        <v>46</v>
      </c>
      <c r="M9" s="12">
        <f>42*G9</f>
        <v>42</v>
      </c>
    </row>
    <row r="10" spans="1:13" x14ac:dyDescent="0.2">
      <c r="A10" s="11" t="s">
        <v>12</v>
      </c>
      <c r="C10" s="11">
        <v>80</v>
      </c>
      <c r="D10" s="11">
        <v>100</v>
      </c>
      <c r="F10" s="11">
        <v>1</v>
      </c>
      <c r="G10" s="11">
        <v>2</v>
      </c>
      <c r="I10" s="12">
        <v>90</v>
      </c>
      <c r="J10" s="12">
        <v>150</v>
      </c>
      <c r="L10" s="12">
        <f>26*F10</f>
        <v>26</v>
      </c>
      <c r="M10" s="12">
        <f>26*G10</f>
        <v>52</v>
      </c>
    </row>
    <row r="11" spans="1:13" x14ac:dyDescent="0.2">
      <c r="A11" s="11" t="s">
        <v>13</v>
      </c>
      <c r="C11" s="11">
        <v>3500</v>
      </c>
      <c r="D11" s="11">
        <v>5000</v>
      </c>
      <c r="F11" s="11">
        <v>6</v>
      </c>
      <c r="G11" s="11">
        <v>6</v>
      </c>
      <c r="I11" s="12">
        <v>75</v>
      </c>
      <c r="J11" s="12">
        <v>60</v>
      </c>
      <c r="L11" s="12">
        <f>12*F11</f>
        <v>72</v>
      </c>
      <c r="M11" s="12">
        <f>10*G11</f>
        <v>60</v>
      </c>
    </row>
    <row r="13" spans="1:13" ht="21" x14ac:dyDescent="0.25">
      <c r="A13" s="32" t="s">
        <v>39</v>
      </c>
      <c r="B13" s="32"/>
      <c r="C13" s="32"/>
    </row>
    <row r="15" spans="1:13" x14ac:dyDescent="0.2">
      <c r="C15" s="4" t="s">
        <v>38</v>
      </c>
    </row>
    <row r="16" spans="1:13" x14ac:dyDescent="0.2">
      <c r="A16" s="1" t="s">
        <v>18</v>
      </c>
      <c r="C16" s="26">
        <f>SUMPRODUCT(C5:D11,F5:G11,I5:J11)</f>
        <v>6888900</v>
      </c>
    </row>
    <row r="17" spans="1:3" x14ac:dyDescent="0.2">
      <c r="A17" s="1" t="s">
        <v>19</v>
      </c>
      <c r="C17" s="13">
        <f>SUMPRODUCT(C5:D11,L5:M11)</f>
        <v>1228595</v>
      </c>
    </row>
    <row r="18" spans="1:3" ht="17" thickBot="1" x14ac:dyDescent="0.25">
      <c r="A18" s="1" t="s">
        <v>20</v>
      </c>
      <c r="C18" s="27">
        <f>C16-C17</f>
        <v>5660305</v>
      </c>
    </row>
    <row r="19" spans="1:3" ht="17" thickTop="1" x14ac:dyDescent="0.2"/>
  </sheetData>
  <mergeCells count="7">
    <mergeCell ref="A1:M1"/>
    <mergeCell ref="A3:A4"/>
    <mergeCell ref="A13:C13"/>
    <mergeCell ref="C3:D3"/>
    <mergeCell ref="I3:J3"/>
    <mergeCell ref="F3:G3"/>
    <mergeCell ref="L3:M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Cell Reference</vt:lpstr>
      <vt:lpstr>Net Profit History</vt:lpstr>
      <vt:lpstr>Sales Data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Low</dc:creator>
  <cp:lastModifiedBy>Pooja Sivakumar</cp:lastModifiedBy>
  <dcterms:created xsi:type="dcterms:W3CDTF">2017-03-20T05:58:01Z</dcterms:created>
  <dcterms:modified xsi:type="dcterms:W3CDTF">2018-07-30T23:17:37Z</dcterms:modified>
</cp:coreProperties>
</file>