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vakumarreddy/Desktop/"/>
    </mc:Choice>
  </mc:AlternateContent>
  <xr:revisionPtr revIDLastSave="0" documentId="13_ncr:1_{190B7F7D-17E9-8B4A-A59E-8E5F11A67DD2}" xr6:coauthVersionLast="37" xr6:coauthVersionMax="37" xr10:uidLastSave="{00000000-0000-0000-0000-000000000000}"/>
  <bookViews>
    <workbookView xWindow="0" yWindow="440" windowWidth="28800" windowHeight="16360" activeTab="2" xr2:uid="{B0FDB10C-1A41-1340-80B5-96002284B392}"/>
  </bookViews>
  <sheets>
    <sheet name="Step 1- Acquisition Analysis" sheetId="2" r:id="rId1"/>
    <sheet name="Step 2 &amp; 3-BCVR, Pre-acq" sheetId="6" r:id="rId2"/>
    <sheet name="Step 4- Intra-group transaction" sheetId="5" r:id="rId3"/>
  </sheets>
  <definedNames>
    <definedName name="_xlnm.Print_Area" localSheetId="0">'Step 1- Acquisition Analysis'!$A$2:$C$23</definedName>
    <definedName name="_xlnm.Print_Area" localSheetId="2">'Step 4- Intra-group transaction'!$A$1:$D$60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9" i="6" l="1"/>
  <c r="D137" i="6" s="1"/>
  <c r="D141" i="6" s="1"/>
  <c r="D132" i="6"/>
  <c r="D76" i="6"/>
  <c r="D81" i="6"/>
  <c r="D85" i="6" s="1"/>
  <c r="E137" i="6"/>
  <c r="E141" i="6" s="1"/>
  <c r="D37" i="5"/>
  <c r="C36" i="5"/>
  <c r="D35" i="5"/>
  <c r="D27" i="5"/>
  <c r="C20" i="5"/>
  <c r="D21" i="5" s="1"/>
  <c r="C16" i="5"/>
  <c r="C121" i="6"/>
  <c r="C122" i="6" s="1"/>
  <c r="C66" i="6"/>
  <c r="C67" i="6" s="1"/>
  <c r="E85" i="6"/>
  <c r="E81" i="6"/>
  <c r="D93" i="6"/>
  <c r="D94" i="6"/>
  <c r="C24" i="6"/>
  <c r="D34" i="6" s="1"/>
  <c r="E39" i="6"/>
  <c r="C15" i="2"/>
  <c r="C22" i="2" s="1"/>
  <c r="C19" i="2"/>
  <c r="D105" i="6"/>
  <c r="D104" i="6"/>
  <c r="C25" i="6" l="1"/>
  <c r="D8" i="6"/>
  <c r="D9" i="6" s="1"/>
  <c r="D13" i="6"/>
  <c r="D14" i="6" s="1"/>
  <c r="D57" i="6"/>
  <c r="D58" i="6" s="1"/>
  <c r="D53" i="6"/>
  <c r="D52" i="6"/>
  <c r="D21" i="6"/>
  <c r="D20" i="6"/>
  <c r="D39" i="6" l="1"/>
</calcChain>
</file>

<file path=xl/sharedStrings.xml><?xml version="1.0" encoding="utf-8"?>
<sst xmlns="http://schemas.openxmlformats.org/spreadsheetml/2006/main" count="210" uniqueCount="112">
  <si>
    <t>Acquisition Analysis</t>
  </si>
  <si>
    <t>At 1 July 2016</t>
  </si>
  <si>
    <t>Retained earnings</t>
  </si>
  <si>
    <t>General Reserve</t>
  </si>
  <si>
    <t xml:space="preserve">Share captial </t>
  </si>
  <si>
    <t>Consideration Transferred=</t>
  </si>
  <si>
    <t xml:space="preserve">Debit </t>
  </si>
  <si>
    <t>Credit</t>
  </si>
  <si>
    <t xml:space="preserve">Shares in Son Ltd </t>
  </si>
  <si>
    <t>Acc. depreciation- plant</t>
  </si>
  <si>
    <t>Plant</t>
  </si>
  <si>
    <t xml:space="preserve">Plant </t>
  </si>
  <si>
    <t>Deferred Tax Liability</t>
  </si>
  <si>
    <t>BCVR</t>
  </si>
  <si>
    <t>Land</t>
  </si>
  <si>
    <t>DTL</t>
  </si>
  <si>
    <t>Depreciation Expense</t>
  </si>
  <si>
    <t>Retained earnings (op)</t>
  </si>
  <si>
    <t>Acc. Depreciation- plant</t>
  </si>
  <si>
    <t xml:space="preserve">Deferred Tax Liability </t>
  </si>
  <si>
    <t xml:space="preserve">Income tax expense </t>
  </si>
  <si>
    <t>Retained Earnings (op)</t>
  </si>
  <si>
    <t xml:space="preserve">Details </t>
  </si>
  <si>
    <t xml:space="preserve">DTL </t>
  </si>
  <si>
    <t xml:space="preserve">Inventory </t>
  </si>
  <si>
    <t xml:space="preserve">FVINA &gt;Consideration transferred </t>
  </si>
  <si>
    <t>Gain on Bargain Purchase</t>
  </si>
  <si>
    <t>STEP 2: BCVR Entries</t>
  </si>
  <si>
    <t>Date</t>
  </si>
  <si>
    <t>At Acquisition Date: 1 July 2016</t>
  </si>
  <si>
    <t>(Valuation Adjustment for inventory)</t>
  </si>
  <si>
    <t>(Valuation Adjustment for Land)</t>
  </si>
  <si>
    <t>(Valuation Adjustment for plant)</t>
  </si>
  <si>
    <t>STEP 3: Pre-acquisition entries</t>
  </si>
  <si>
    <t xml:space="preserve">Retained Earnings (opening) </t>
  </si>
  <si>
    <t>Dr</t>
  </si>
  <si>
    <t xml:space="preserve">Dr </t>
  </si>
  <si>
    <t xml:space="preserve">Share Capital </t>
  </si>
  <si>
    <t xml:space="preserve">Gain on Bargain Purchase </t>
  </si>
  <si>
    <t>Cr</t>
  </si>
  <si>
    <t>Step 2: BCVR entries</t>
  </si>
  <si>
    <t xml:space="preserve">Cost of Sales </t>
  </si>
  <si>
    <t xml:space="preserve">Income Tax Expense </t>
  </si>
  <si>
    <t>Transfer from BCVR (RE)</t>
  </si>
  <si>
    <t>(Adjusted for the 70% inventory sold)</t>
  </si>
  <si>
    <t>(Valuation adjustment for Land)</t>
  </si>
  <si>
    <t>(Revaluation of asset- plant to its fair value)</t>
  </si>
  <si>
    <t>(Recorded Depreciation adjustment for this year)</t>
  </si>
  <si>
    <t xml:space="preserve">Step 3: Pre-acquisition entries </t>
  </si>
  <si>
    <t>(Pre-acquisition entries required on consolidation)</t>
  </si>
  <si>
    <t>One Year of Acquisition 30 June 2017</t>
  </si>
  <si>
    <t>(Adjusted for the 30% inventory sold)</t>
  </si>
  <si>
    <t>(Recorded depreciation expense for this year)</t>
  </si>
  <si>
    <t>(BCVR entry for the plant for the second year after acquisition)</t>
  </si>
  <si>
    <t>(Tax effect on depreciation adjustment)</t>
  </si>
  <si>
    <t xml:space="preserve">Proceeds on Sale of Land </t>
  </si>
  <si>
    <t>Carrying amount of land sold</t>
  </si>
  <si>
    <t xml:space="preserve">Provision of Liability </t>
  </si>
  <si>
    <t xml:space="preserve">Goodwill </t>
  </si>
  <si>
    <t xml:space="preserve">Provision for liability </t>
  </si>
  <si>
    <t>DTA</t>
  </si>
  <si>
    <t>Provision for damages</t>
  </si>
  <si>
    <t>(Recorded provision of damages at fair value)</t>
  </si>
  <si>
    <t>(Proceeds on sale of land)</t>
  </si>
  <si>
    <t>Transaction Number</t>
  </si>
  <si>
    <t>(Elimination of dividend from Son Ltd to Parent Ltd)</t>
  </si>
  <si>
    <t>Debentures in Parent Ltd</t>
  </si>
  <si>
    <t xml:space="preserve">Interest Revenue </t>
  </si>
  <si>
    <t xml:space="preserve">Interest Expense </t>
  </si>
  <si>
    <t xml:space="preserve">Interest payable </t>
  </si>
  <si>
    <t xml:space="preserve">Interest receivable </t>
  </si>
  <si>
    <t>(10% X $50,000 X 0.75)</t>
  </si>
  <si>
    <t>(10% X $50,000 X 0.25)</t>
  </si>
  <si>
    <t xml:space="preserve">Sales Revenue </t>
  </si>
  <si>
    <t xml:space="preserve">Cost of sales </t>
  </si>
  <si>
    <t>Deferred Tax Asset (30%)</t>
  </si>
  <si>
    <t>Income Tax Expense</t>
  </si>
  <si>
    <t>(Sale of inventory from Parent Ltd to Son Ltd adjustment)</t>
  </si>
  <si>
    <t xml:space="preserve">Dividend Payable </t>
  </si>
  <si>
    <t>Dividend Declared (RE)</t>
  </si>
  <si>
    <t>Dividend revenue</t>
  </si>
  <si>
    <t xml:space="preserve">Dividend receivable </t>
  </si>
  <si>
    <t xml:space="preserve">T1- Dividend Declared </t>
  </si>
  <si>
    <t xml:space="preserve">10% Debentures </t>
  </si>
  <si>
    <t>T2- Debentures</t>
  </si>
  <si>
    <t>T3- Sale of Inventory prior year- Parent Ltd to Son Ltd</t>
  </si>
  <si>
    <t>T4- Sale of Inventory- Son Ltd to Parent Ltd</t>
  </si>
  <si>
    <t>DTA (30%)</t>
  </si>
  <si>
    <t>T5- Sale of equipment Son Ltd to Parent Ltd</t>
  </si>
  <si>
    <t xml:space="preserve">Income Tax expense </t>
  </si>
  <si>
    <t xml:space="preserve">Proceeds on sale of equipment </t>
  </si>
  <si>
    <t xml:space="preserve">Carrying amount of equipment sold </t>
  </si>
  <si>
    <t>Accumulated Depreciation</t>
  </si>
  <si>
    <t>Depreciation expense</t>
  </si>
  <si>
    <t>T6- Furniture acquired by Son Ltd from Parent Ltd</t>
  </si>
  <si>
    <t xml:space="preserve">Accounts payable </t>
  </si>
  <si>
    <t xml:space="preserve">Accounts Receivable </t>
  </si>
  <si>
    <t xml:space="preserve">Proceeds on sale of furniture </t>
  </si>
  <si>
    <t xml:space="preserve">Furniture </t>
  </si>
  <si>
    <t>Equipment</t>
  </si>
  <si>
    <t xml:space="preserve">Carrying amount of furniture sold </t>
  </si>
  <si>
    <t>Deferred Tax Asset</t>
  </si>
  <si>
    <t>FVINA of Son Ltd</t>
  </si>
  <si>
    <t>BCVR- land (1- 0.3)</t>
  </si>
  <si>
    <t>BCVR- Inventory (1- 0.3)</t>
  </si>
  <si>
    <t>BCVR- Plant (1- 0.3)</t>
  </si>
  <si>
    <t>BCVR- provision (1- 0.3)</t>
  </si>
  <si>
    <t>Net fair value acquired</t>
  </si>
  <si>
    <t>Less dividend payable (cum div)</t>
  </si>
  <si>
    <t>Deferred Tax Liability (30%)</t>
  </si>
  <si>
    <t>Second Year of Acquisition 30 June 2018</t>
  </si>
  <si>
    <t>Step 4- Intra Group Transactions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</si>
</sst>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&quot;$&quot;#,##0.00"/>
  </numFmts>
  <fonts count="9" x14ac:knownFonts="1">
    <font>
      <sz val="12"/>
      <color theme="1"/>
      <name val="Calibri"/>
      <family val="2"/>
      <scheme val="minor"/>
    </font>
    <font>
      <b/>
      <sz val="16"/>
      <color rgb="FFFF0000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 val="double"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6" xfId="0" applyFont="1" applyBorder="1"/>
    <xf numFmtId="14" fontId="5" fillId="0" borderId="0" xfId="0" applyNumberFormat="1" applyFont="1"/>
    <xf numFmtId="0" fontId="5" fillId="0" borderId="0" xfId="0" applyFont="1"/>
    <xf numFmtId="3" fontId="5" fillId="0" borderId="0" xfId="0" applyNumberFormat="1" applyFont="1"/>
    <xf numFmtId="0" fontId="5" fillId="0" borderId="0" xfId="0" applyFont="1" applyAlignment="1">
      <alignment horizontal="left" indent="2"/>
    </xf>
    <xf numFmtId="0" fontId="5" fillId="0" borderId="0" xfId="0" applyFont="1" applyAlignment="1">
      <alignment horizontal="left"/>
    </xf>
    <xf numFmtId="14" fontId="5" fillId="0" borderId="0" xfId="0" applyNumberFormat="1" applyFont="1" applyBorder="1"/>
    <xf numFmtId="0" fontId="5" fillId="0" borderId="0" xfId="0" applyFont="1" applyBorder="1"/>
    <xf numFmtId="3" fontId="5" fillId="0" borderId="0" xfId="0" applyNumberFormat="1" applyFont="1" applyBorder="1"/>
    <xf numFmtId="0" fontId="5" fillId="0" borderId="0" xfId="0" applyFont="1" applyBorder="1" applyAlignment="1">
      <alignment horizontal="left" indent="2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indent="2"/>
    </xf>
    <xf numFmtId="14" fontId="5" fillId="0" borderId="7" xfId="0" applyNumberFormat="1" applyFont="1" applyBorder="1"/>
    <xf numFmtId="0" fontId="5" fillId="0" borderId="7" xfId="0" applyFont="1" applyFill="1" applyBorder="1" applyAlignment="1">
      <alignment horizontal="left"/>
    </xf>
    <xf numFmtId="0" fontId="5" fillId="0" borderId="7" xfId="0" applyFont="1" applyBorder="1"/>
    <xf numFmtId="166" fontId="5" fillId="0" borderId="0" xfId="0" applyNumberFormat="1" applyFont="1"/>
    <xf numFmtId="166" fontId="6" fillId="0" borderId="0" xfId="0" applyNumberFormat="1" applyFont="1"/>
    <xf numFmtId="166" fontId="3" fillId="0" borderId="0" xfId="0" applyNumberFormat="1" applyFont="1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6" xfId="0" applyFont="1" applyBorder="1"/>
    <xf numFmtId="0" fontId="5" fillId="0" borderId="0" xfId="0" applyFont="1" applyBorder="1" applyAlignment="1">
      <alignment horizontal="left"/>
    </xf>
    <xf numFmtId="3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14" fontId="5" fillId="0" borderId="5" xfId="0" applyNumberFormat="1" applyFont="1" applyBorder="1"/>
    <xf numFmtId="0" fontId="5" fillId="0" borderId="5" xfId="0" applyFont="1" applyFill="1" applyBorder="1" applyAlignment="1">
      <alignment horizontal="left"/>
    </xf>
    <xf numFmtId="0" fontId="5" fillId="0" borderId="5" xfId="0" applyFont="1" applyBorder="1"/>
    <xf numFmtId="0" fontId="7" fillId="0" borderId="0" xfId="0" applyFont="1" applyFill="1" applyBorder="1" applyAlignment="1"/>
    <xf numFmtId="0" fontId="1" fillId="0" borderId="0" xfId="0" applyFont="1"/>
    <xf numFmtId="0" fontId="2" fillId="0" borderId="0" xfId="0" applyFont="1"/>
    <xf numFmtId="3" fontId="6" fillId="0" borderId="0" xfId="0" applyNumberFormat="1" applyFont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8" xfId="0" applyFont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0" xfId="0" applyFont="1" applyBorder="1"/>
    <xf numFmtId="0" fontId="4" fillId="0" borderId="2" xfId="0" applyFont="1" applyBorder="1" applyAlignment="1">
      <alignment wrapText="1"/>
    </xf>
    <xf numFmtId="0" fontId="4" fillId="0" borderId="1" xfId="0" applyFont="1" applyBorder="1"/>
    <xf numFmtId="0" fontId="4" fillId="0" borderId="2" xfId="0" applyFont="1" applyBorder="1"/>
    <xf numFmtId="0" fontId="5" fillId="0" borderId="1" xfId="0" applyFont="1" applyBorder="1"/>
    <xf numFmtId="0" fontId="5" fillId="0" borderId="2" xfId="0" applyFont="1" applyBorder="1"/>
    <xf numFmtId="3" fontId="5" fillId="0" borderId="1" xfId="0" applyNumberFormat="1" applyFont="1" applyBorder="1"/>
    <xf numFmtId="0" fontId="5" fillId="0" borderId="4" xfId="0" applyFont="1" applyBorder="1"/>
    <xf numFmtId="0" fontId="5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1549A-2D4B-3A4D-8617-9D5498528C83}">
  <sheetPr>
    <tabColor rgb="FFFFFF00"/>
  </sheetPr>
  <dimension ref="A2:F22"/>
  <sheetViews>
    <sheetView workbookViewId="0">
      <selection activeCell="F12" sqref="F12"/>
    </sheetView>
  </sheetViews>
  <sheetFormatPr baseColWidth="10" defaultRowHeight="16" x14ac:dyDescent="0.2"/>
  <cols>
    <col min="1" max="1" width="29.6640625" style="8" bestFit="1" customWidth="1"/>
    <col min="2" max="2" width="22.5" style="8" bestFit="1" customWidth="1"/>
    <col min="3" max="3" width="10.83203125" style="8"/>
    <col min="4" max="4" width="13.5" style="8" bestFit="1" customWidth="1"/>
    <col min="5" max="16384" width="10.83203125" style="8"/>
  </cols>
  <sheetData>
    <row r="2" spans="1:6" ht="20" x14ac:dyDescent="0.2">
      <c r="A2" s="38" t="s">
        <v>0</v>
      </c>
      <c r="B2" s="39"/>
    </row>
    <row r="4" spans="1:6" x14ac:dyDescent="0.2">
      <c r="A4" s="5" t="s">
        <v>1</v>
      </c>
    </row>
    <row r="6" spans="1:6" x14ac:dyDescent="0.2">
      <c r="A6" s="8" t="s">
        <v>102</v>
      </c>
      <c r="B6" s="8" t="s">
        <v>4</v>
      </c>
      <c r="C6" s="9">
        <v>1000000</v>
      </c>
    </row>
    <row r="7" spans="1:6" x14ac:dyDescent="0.2">
      <c r="B7" s="8" t="s">
        <v>2</v>
      </c>
      <c r="C7" s="9">
        <v>900000</v>
      </c>
    </row>
    <row r="8" spans="1:6" x14ac:dyDescent="0.2">
      <c r="B8" s="8" t="s">
        <v>3</v>
      </c>
      <c r="C8" s="9">
        <v>500000</v>
      </c>
    </row>
    <row r="9" spans="1:6" x14ac:dyDescent="0.2">
      <c r="B9" s="8" t="s">
        <v>103</v>
      </c>
      <c r="C9" s="9">
        <v>70000</v>
      </c>
      <c r="E9" s="9"/>
    </row>
    <row r="10" spans="1:6" x14ac:dyDescent="0.2">
      <c r="B10" s="8" t="s">
        <v>104</v>
      </c>
      <c r="C10" s="9">
        <v>7000</v>
      </c>
      <c r="E10" s="9"/>
    </row>
    <row r="11" spans="1:6" x14ac:dyDescent="0.2">
      <c r="B11" s="8" t="s">
        <v>105</v>
      </c>
      <c r="C11" s="9">
        <v>35000</v>
      </c>
      <c r="E11" s="9"/>
    </row>
    <row r="12" spans="1:6" x14ac:dyDescent="0.2">
      <c r="B12" s="8" t="s">
        <v>106</v>
      </c>
      <c r="C12" s="9">
        <v>7000</v>
      </c>
    </row>
    <row r="13" spans="1:6" x14ac:dyDescent="0.2">
      <c r="B13" s="8" t="s">
        <v>57</v>
      </c>
      <c r="C13" s="9">
        <v>-10000</v>
      </c>
    </row>
    <row r="14" spans="1:6" x14ac:dyDescent="0.2">
      <c r="B14" s="8" t="s">
        <v>58</v>
      </c>
      <c r="C14" s="9">
        <v>-50000</v>
      </c>
      <c r="F14" s="9"/>
    </row>
    <row r="15" spans="1:6" x14ac:dyDescent="0.2">
      <c r="A15" s="8" t="s">
        <v>107</v>
      </c>
      <c r="C15" s="40">
        <f>SUM(C6:C14)</f>
        <v>2459000</v>
      </c>
    </row>
    <row r="18" spans="1:3" x14ac:dyDescent="0.2">
      <c r="A18" s="8" t="s">
        <v>5</v>
      </c>
      <c r="B18" s="9">
        <v>2400000</v>
      </c>
    </row>
    <row r="19" spans="1:3" x14ac:dyDescent="0.2">
      <c r="A19" s="8" t="s">
        <v>108</v>
      </c>
      <c r="B19" s="8">
        <v>25000</v>
      </c>
      <c r="C19" s="40">
        <f>2400000-25000</f>
        <v>2375000</v>
      </c>
    </row>
    <row r="21" spans="1:3" x14ac:dyDescent="0.2">
      <c r="A21" s="41" t="s">
        <v>25</v>
      </c>
      <c r="B21" s="41"/>
      <c r="C21" s="41"/>
    </row>
    <row r="22" spans="1:3" x14ac:dyDescent="0.2">
      <c r="B22" s="8" t="s">
        <v>26</v>
      </c>
      <c r="C22" s="40">
        <f>C15-C19</f>
        <v>84000</v>
      </c>
    </row>
  </sheetData>
  <mergeCells count="1">
    <mergeCell ref="A21:C21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6685D-F92C-044D-BCCA-A70769FF3288}">
  <sheetPr>
    <tabColor rgb="FF00B0F0"/>
  </sheetPr>
  <dimension ref="A2:K141"/>
  <sheetViews>
    <sheetView workbookViewId="0">
      <selection activeCell="C91" sqref="C91"/>
    </sheetView>
  </sheetViews>
  <sheetFormatPr baseColWidth="10" defaultRowHeight="16" x14ac:dyDescent="0.2"/>
  <cols>
    <col min="1" max="1" width="10.83203125" style="8"/>
    <col min="2" max="2" width="31.83203125" style="8" bestFit="1" customWidth="1"/>
    <col min="3" max="3" width="10.83203125" style="8"/>
    <col min="4" max="5" width="13" style="8" bestFit="1" customWidth="1"/>
    <col min="6" max="9" width="10.83203125" style="8"/>
    <col min="10" max="11" width="13" style="8" bestFit="1" customWidth="1"/>
    <col min="12" max="16384" width="10.83203125" style="8"/>
  </cols>
  <sheetData>
    <row r="2" spans="1:5" s="3" customFormat="1" ht="20" x14ac:dyDescent="0.2">
      <c r="A2" s="1" t="s">
        <v>29</v>
      </c>
      <c r="B2" s="1"/>
      <c r="C2" s="1"/>
      <c r="D2" s="1"/>
      <c r="E2" s="2"/>
    </row>
    <row r="3" spans="1:5" s="3" customFormat="1" ht="20" x14ac:dyDescent="0.2">
      <c r="A3" s="4"/>
      <c r="B3" s="4"/>
      <c r="C3" s="4"/>
      <c r="D3" s="4"/>
      <c r="E3" s="2"/>
    </row>
    <row r="4" spans="1:5" s="5" customFormat="1" x14ac:dyDescent="0.2">
      <c r="A4" s="5" t="s">
        <v>27</v>
      </c>
    </row>
    <row r="6" spans="1:5" s="5" customFormat="1" x14ac:dyDescent="0.2">
      <c r="A6" s="6" t="s">
        <v>28</v>
      </c>
      <c r="B6" s="6" t="s">
        <v>22</v>
      </c>
      <c r="C6" s="6" t="s">
        <v>6</v>
      </c>
      <c r="D6" s="6" t="s">
        <v>7</v>
      </c>
      <c r="E6" s="6"/>
    </row>
    <row r="7" spans="1:5" x14ac:dyDescent="0.2">
      <c r="A7" s="7">
        <v>42552</v>
      </c>
      <c r="B7" s="8" t="s">
        <v>24</v>
      </c>
      <c r="C7" s="9">
        <v>10000</v>
      </c>
    </row>
    <row r="8" spans="1:5" x14ac:dyDescent="0.2">
      <c r="B8" s="10" t="s">
        <v>23</v>
      </c>
      <c r="D8" s="8">
        <f>C7*0.3</f>
        <v>3000</v>
      </c>
    </row>
    <row r="9" spans="1:5" x14ac:dyDescent="0.2">
      <c r="B9" s="10" t="s">
        <v>13</v>
      </c>
      <c r="D9" s="9">
        <f>C7-D8</f>
        <v>7000</v>
      </c>
    </row>
    <row r="10" spans="1:5" x14ac:dyDescent="0.2">
      <c r="B10" s="8" t="s">
        <v>30</v>
      </c>
    </row>
    <row r="12" spans="1:5" x14ac:dyDescent="0.2">
      <c r="A12" s="7">
        <v>42552</v>
      </c>
      <c r="B12" s="8" t="s">
        <v>14</v>
      </c>
      <c r="C12" s="8">
        <v>100000</v>
      </c>
    </row>
    <row r="13" spans="1:5" x14ac:dyDescent="0.2">
      <c r="A13" s="7"/>
      <c r="B13" s="10" t="s">
        <v>15</v>
      </c>
      <c r="D13" s="8">
        <f>C12*0.3</f>
        <v>30000</v>
      </c>
    </row>
    <row r="14" spans="1:5" x14ac:dyDescent="0.2">
      <c r="A14" s="7"/>
      <c r="B14" s="10" t="s">
        <v>13</v>
      </c>
      <c r="D14" s="8">
        <f>C12-D13</f>
        <v>70000</v>
      </c>
    </row>
    <row r="15" spans="1:5" x14ac:dyDescent="0.2">
      <c r="A15" s="7"/>
      <c r="B15" s="11" t="s">
        <v>31</v>
      </c>
    </row>
    <row r="17" spans="1:10" x14ac:dyDescent="0.2">
      <c r="A17" s="12">
        <v>42552</v>
      </c>
      <c r="B17" s="13" t="s">
        <v>9</v>
      </c>
      <c r="C17" s="14">
        <v>50000</v>
      </c>
      <c r="D17" s="13"/>
    </row>
    <row r="18" spans="1:10" x14ac:dyDescent="0.2">
      <c r="A18" s="13"/>
      <c r="B18" s="15" t="s">
        <v>10</v>
      </c>
      <c r="C18" s="13"/>
      <c r="D18" s="14">
        <v>50000</v>
      </c>
    </row>
    <row r="19" spans="1:10" x14ac:dyDescent="0.2">
      <c r="A19" s="13"/>
      <c r="B19" s="13" t="s">
        <v>11</v>
      </c>
      <c r="C19" s="14">
        <v>50000</v>
      </c>
      <c r="D19" s="13"/>
    </row>
    <row r="20" spans="1:10" x14ac:dyDescent="0.2">
      <c r="A20" s="13"/>
      <c r="B20" s="15" t="s">
        <v>12</v>
      </c>
      <c r="C20" s="13"/>
      <c r="D20" s="13">
        <f>C19*0.3</f>
        <v>15000</v>
      </c>
    </row>
    <row r="21" spans="1:10" x14ac:dyDescent="0.2">
      <c r="A21" s="13"/>
      <c r="B21" s="15" t="s">
        <v>13</v>
      </c>
      <c r="C21" s="13"/>
      <c r="D21" s="13">
        <f>C19*0.7</f>
        <v>35000</v>
      </c>
      <c r="E21" s="9"/>
    </row>
    <row r="22" spans="1:10" x14ac:dyDescent="0.2">
      <c r="A22" s="13"/>
      <c r="B22" s="16" t="s">
        <v>32</v>
      </c>
      <c r="C22" s="13"/>
      <c r="D22" s="13"/>
    </row>
    <row r="23" spans="1:10" x14ac:dyDescent="0.2">
      <c r="A23" s="13"/>
      <c r="B23" s="16"/>
      <c r="C23" s="13"/>
      <c r="D23" s="13"/>
    </row>
    <row r="24" spans="1:10" x14ac:dyDescent="0.2">
      <c r="A24" s="12">
        <v>42552</v>
      </c>
      <c r="B24" s="16" t="s">
        <v>13</v>
      </c>
      <c r="C24" s="13">
        <f>D26*0.7</f>
        <v>7000</v>
      </c>
      <c r="D24" s="13"/>
    </row>
    <row r="25" spans="1:10" s="13" customFormat="1" x14ac:dyDescent="0.2">
      <c r="B25" s="16" t="s">
        <v>60</v>
      </c>
      <c r="C25" s="14">
        <f>D26-C24</f>
        <v>3000</v>
      </c>
    </row>
    <row r="26" spans="1:10" x14ac:dyDescent="0.2">
      <c r="A26" s="13"/>
      <c r="B26" s="17" t="s">
        <v>61</v>
      </c>
      <c r="C26" s="13"/>
      <c r="D26" s="14">
        <v>10000</v>
      </c>
    </row>
    <row r="27" spans="1:10" x14ac:dyDescent="0.2">
      <c r="A27" s="7"/>
      <c r="B27" s="16" t="s">
        <v>62</v>
      </c>
    </row>
    <row r="28" spans="1:10" x14ac:dyDescent="0.2">
      <c r="A28" s="18"/>
      <c r="B28" s="19"/>
      <c r="C28" s="20"/>
      <c r="D28" s="20"/>
    </row>
    <row r="29" spans="1:10" x14ac:dyDescent="0.2">
      <c r="A29" s="5" t="s">
        <v>33</v>
      </c>
    </row>
    <row r="31" spans="1:10" x14ac:dyDescent="0.2">
      <c r="A31" s="8" t="s">
        <v>34</v>
      </c>
      <c r="C31" s="8" t="s">
        <v>36</v>
      </c>
      <c r="D31" s="21">
        <v>900000</v>
      </c>
      <c r="E31" s="21"/>
      <c r="F31" s="9"/>
      <c r="J31" s="21"/>
    </row>
    <row r="32" spans="1:10" x14ac:dyDescent="0.2">
      <c r="A32" s="8" t="s">
        <v>37</v>
      </c>
      <c r="C32" s="8" t="s">
        <v>36</v>
      </c>
      <c r="D32" s="21">
        <v>1000000</v>
      </c>
      <c r="E32" s="21"/>
      <c r="J32" s="21"/>
    </row>
    <row r="33" spans="1:11" x14ac:dyDescent="0.2">
      <c r="A33" s="8" t="s">
        <v>3</v>
      </c>
      <c r="C33" s="8" t="s">
        <v>36</v>
      </c>
      <c r="D33" s="21">
        <v>500000</v>
      </c>
      <c r="E33" s="21"/>
      <c r="J33" s="21"/>
    </row>
    <row r="34" spans="1:11" x14ac:dyDescent="0.2">
      <c r="A34" s="8" t="s">
        <v>13</v>
      </c>
      <c r="C34" s="8" t="s">
        <v>36</v>
      </c>
      <c r="D34" s="21">
        <f>7000+70000+35000+C24</f>
        <v>119000</v>
      </c>
      <c r="E34" s="21"/>
      <c r="F34" s="9"/>
      <c r="J34" s="21"/>
      <c r="K34" s="21"/>
    </row>
    <row r="35" spans="1:11" x14ac:dyDescent="0.2">
      <c r="A35" s="10" t="s">
        <v>58</v>
      </c>
      <c r="C35" s="8" t="s">
        <v>39</v>
      </c>
      <c r="D35" s="21"/>
      <c r="E35" s="21">
        <v>50000</v>
      </c>
      <c r="F35" s="9"/>
      <c r="G35" s="10"/>
      <c r="J35" s="21"/>
      <c r="K35" s="21"/>
    </row>
    <row r="36" spans="1:11" x14ac:dyDescent="0.2">
      <c r="A36" s="10" t="s">
        <v>59</v>
      </c>
      <c r="C36" s="8" t="s">
        <v>39</v>
      </c>
      <c r="D36" s="21"/>
      <c r="E36" s="21">
        <v>10000</v>
      </c>
      <c r="F36" s="9"/>
      <c r="G36" s="10"/>
      <c r="J36" s="21"/>
      <c r="K36" s="21"/>
    </row>
    <row r="37" spans="1:11" x14ac:dyDescent="0.2">
      <c r="A37" s="10" t="s">
        <v>38</v>
      </c>
      <c r="C37" s="8" t="s">
        <v>39</v>
      </c>
      <c r="D37" s="21"/>
      <c r="E37" s="21">
        <v>84000</v>
      </c>
      <c r="G37" s="10"/>
      <c r="J37" s="21"/>
      <c r="K37" s="21"/>
    </row>
    <row r="38" spans="1:11" x14ac:dyDescent="0.2">
      <c r="A38" s="10" t="s">
        <v>8</v>
      </c>
      <c r="C38" s="8" t="s">
        <v>39</v>
      </c>
      <c r="D38" s="21"/>
      <c r="E38" s="21">
        <v>2375000</v>
      </c>
      <c r="J38" s="22"/>
      <c r="K38" s="22"/>
    </row>
    <row r="39" spans="1:11" x14ac:dyDescent="0.2">
      <c r="D39" s="22">
        <f>SUM(D31:D38)</f>
        <v>2519000</v>
      </c>
      <c r="E39" s="22">
        <f>SUM(E31:E38)</f>
        <v>2519000</v>
      </c>
      <c r="F39" s="21"/>
    </row>
    <row r="40" spans="1:11" x14ac:dyDescent="0.2">
      <c r="E40" s="21"/>
    </row>
    <row r="41" spans="1:11" s="3" customFormat="1" ht="20" x14ac:dyDescent="0.2">
      <c r="A41" s="1" t="s">
        <v>50</v>
      </c>
      <c r="B41" s="1"/>
      <c r="C41" s="1"/>
      <c r="D41" s="1"/>
      <c r="E41" s="23"/>
    </row>
    <row r="42" spans="1:11" s="3" customFormat="1" ht="20" x14ac:dyDescent="0.2">
      <c r="A42" s="24"/>
      <c r="B42" s="24"/>
      <c r="C42" s="24"/>
      <c r="D42" s="24"/>
      <c r="E42" s="23"/>
    </row>
    <row r="43" spans="1:11" x14ac:dyDescent="0.2">
      <c r="A43" s="25" t="s">
        <v>40</v>
      </c>
      <c r="B43" s="26"/>
      <c r="C43" s="26"/>
      <c r="D43" s="26"/>
      <c r="E43" s="27"/>
    </row>
    <row r="44" spans="1:11" x14ac:dyDescent="0.2">
      <c r="A44" s="28"/>
      <c r="B44" s="28"/>
      <c r="C44" s="28"/>
      <c r="D44" s="28"/>
      <c r="E44" s="28"/>
      <c r="G44" s="21"/>
    </row>
    <row r="45" spans="1:11" x14ac:dyDescent="0.2">
      <c r="A45" s="6" t="s">
        <v>28</v>
      </c>
      <c r="B45" s="6" t="s">
        <v>22</v>
      </c>
      <c r="C45" s="6" t="s">
        <v>6</v>
      </c>
      <c r="D45" s="6" t="s">
        <v>7</v>
      </c>
      <c r="E45" s="29"/>
    </row>
    <row r="46" spans="1:11" x14ac:dyDescent="0.2">
      <c r="A46" s="12">
        <v>42916</v>
      </c>
      <c r="B46" s="30" t="s">
        <v>16</v>
      </c>
      <c r="C46" s="31">
        <v>10000</v>
      </c>
      <c r="D46" s="32"/>
    </row>
    <row r="47" spans="1:11" x14ac:dyDescent="0.2">
      <c r="A47" s="13"/>
      <c r="B47" s="15" t="s">
        <v>9</v>
      </c>
      <c r="C47" s="32"/>
      <c r="D47" s="31">
        <v>10000</v>
      </c>
    </row>
    <row r="48" spans="1:11" x14ac:dyDescent="0.2">
      <c r="A48" s="13"/>
      <c r="B48" s="16" t="s">
        <v>47</v>
      </c>
      <c r="C48" s="13"/>
      <c r="D48" s="13"/>
    </row>
    <row r="49" spans="1:4" x14ac:dyDescent="0.2">
      <c r="A49" s="13"/>
      <c r="B49" s="15"/>
      <c r="C49" s="32"/>
      <c r="D49" s="31"/>
    </row>
    <row r="50" spans="1:4" x14ac:dyDescent="0.2">
      <c r="A50" s="12">
        <v>42916</v>
      </c>
      <c r="B50" s="13" t="s">
        <v>9</v>
      </c>
      <c r="C50" s="14">
        <v>60000</v>
      </c>
      <c r="D50" s="13"/>
    </row>
    <row r="51" spans="1:4" x14ac:dyDescent="0.2">
      <c r="A51" s="13"/>
      <c r="B51" s="15" t="s">
        <v>10</v>
      </c>
      <c r="C51" s="13"/>
      <c r="D51" s="14">
        <v>10000</v>
      </c>
    </row>
    <row r="52" spans="1:4" x14ac:dyDescent="0.2">
      <c r="A52" s="13"/>
      <c r="B52" s="15" t="s">
        <v>12</v>
      </c>
      <c r="C52" s="13"/>
      <c r="D52" s="13">
        <f>C50*0.3</f>
        <v>18000</v>
      </c>
    </row>
    <row r="53" spans="1:4" x14ac:dyDescent="0.2">
      <c r="A53" s="13"/>
      <c r="B53" s="15" t="s">
        <v>13</v>
      </c>
      <c r="C53" s="13"/>
      <c r="D53" s="13">
        <f>C50*0.7</f>
        <v>42000</v>
      </c>
    </row>
    <row r="54" spans="1:4" x14ac:dyDescent="0.2">
      <c r="A54" s="13"/>
      <c r="B54" s="33" t="s">
        <v>46</v>
      </c>
      <c r="C54" s="33"/>
      <c r="D54" s="33"/>
    </row>
    <row r="56" spans="1:4" x14ac:dyDescent="0.2">
      <c r="A56" s="7">
        <v>42916</v>
      </c>
      <c r="B56" s="16" t="s">
        <v>41</v>
      </c>
      <c r="C56" s="8">
        <v>7000</v>
      </c>
    </row>
    <row r="57" spans="1:4" x14ac:dyDescent="0.2">
      <c r="B57" s="10" t="s">
        <v>42</v>
      </c>
      <c r="D57" s="8">
        <f>C56*0.3</f>
        <v>2100</v>
      </c>
    </row>
    <row r="58" spans="1:4" x14ac:dyDescent="0.2">
      <c r="B58" s="10" t="s">
        <v>43</v>
      </c>
      <c r="D58" s="8">
        <f>C56-D57</f>
        <v>4900</v>
      </c>
    </row>
    <row r="59" spans="1:4" x14ac:dyDescent="0.2">
      <c r="B59" s="11" t="s">
        <v>44</v>
      </c>
    </row>
    <row r="61" spans="1:4" x14ac:dyDescent="0.2">
      <c r="A61" s="7">
        <v>42916</v>
      </c>
      <c r="B61" s="8" t="s">
        <v>14</v>
      </c>
      <c r="C61" s="8">
        <v>100000</v>
      </c>
    </row>
    <row r="62" spans="1:4" x14ac:dyDescent="0.2">
      <c r="B62" s="10" t="s">
        <v>15</v>
      </c>
      <c r="D62" s="8">
        <v>30000</v>
      </c>
    </row>
    <row r="63" spans="1:4" x14ac:dyDescent="0.2">
      <c r="B63" s="10" t="s">
        <v>13</v>
      </c>
      <c r="D63" s="8">
        <v>70000</v>
      </c>
    </row>
    <row r="64" spans="1:4" x14ac:dyDescent="0.2">
      <c r="A64" s="13"/>
      <c r="B64" s="13" t="s">
        <v>45</v>
      </c>
      <c r="C64" s="13"/>
      <c r="D64" s="13"/>
    </row>
    <row r="65" spans="1:11" x14ac:dyDescent="0.2">
      <c r="A65" s="13"/>
      <c r="B65" s="13"/>
      <c r="C65" s="13"/>
      <c r="D65" s="13"/>
    </row>
    <row r="66" spans="1:11" x14ac:dyDescent="0.2">
      <c r="A66" s="12">
        <v>42916</v>
      </c>
      <c r="B66" s="16" t="s">
        <v>13</v>
      </c>
      <c r="C66" s="13">
        <f>D68*0.7</f>
        <v>7000</v>
      </c>
      <c r="D66" s="13"/>
    </row>
    <row r="67" spans="1:11" s="13" customFormat="1" x14ac:dyDescent="0.2">
      <c r="B67" s="16" t="s">
        <v>60</v>
      </c>
      <c r="C67" s="14">
        <f>D68-C66</f>
        <v>3000</v>
      </c>
    </row>
    <row r="68" spans="1:11" x14ac:dyDescent="0.2">
      <c r="A68" s="13"/>
      <c r="B68" s="17" t="s">
        <v>61</v>
      </c>
      <c r="C68" s="13"/>
      <c r="D68" s="14">
        <v>10000</v>
      </c>
    </row>
    <row r="69" spans="1:11" x14ac:dyDescent="0.2">
      <c r="A69" s="34"/>
      <c r="B69" s="35" t="s">
        <v>62</v>
      </c>
      <c r="C69" s="36"/>
      <c r="D69" s="36"/>
      <c r="E69" s="36"/>
    </row>
    <row r="70" spans="1:11" x14ac:dyDescent="0.2">
      <c r="E70" s="13"/>
    </row>
    <row r="71" spans="1:11" s="5" customFormat="1" x14ac:dyDescent="0.2">
      <c r="A71" s="5" t="s">
        <v>48</v>
      </c>
    </row>
    <row r="73" spans="1:11" x14ac:dyDescent="0.2">
      <c r="A73" s="8" t="s">
        <v>34</v>
      </c>
      <c r="C73" s="8" t="s">
        <v>36</v>
      </c>
      <c r="D73" s="21">
        <v>900000</v>
      </c>
      <c r="E73" s="21"/>
      <c r="F73" s="9"/>
      <c r="J73" s="21"/>
    </row>
    <row r="74" spans="1:11" x14ac:dyDescent="0.2">
      <c r="A74" s="8" t="s">
        <v>37</v>
      </c>
      <c r="C74" s="8" t="s">
        <v>36</v>
      </c>
      <c r="D74" s="21">
        <v>1000000</v>
      </c>
      <c r="E74" s="21"/>
      <c r="J74" s="21"/>
    </row>
    <row r="75" spans="1:11" x14ac:dyDescent="0.2">
      <c r="A75" s="8" t="s">
        <v>3</v>
      </c>
      <c r="C75" s="8" t="s">
        <v>36</v>
      </c>
      <c r="D75" s="21">
        <v>500000</v>
      </c>
      <c r="E75" s="21"/>
      <c r="J75" s="21"/>
    </row>
    <row r="76" spans="1:11" x14ac:dyDescent="0.2">
      <c r="A76" s="8" t="s">
        <v>13</v>
      </c>
      <c r="C76" s="8" t="s">
        <v>36</v>
      </c>
      <c r="D76" s="21">
        <f>7000+70000+35000+7000</f>
        <v>119000</v>
      </c>
      <c r="E76" s="21"/>
      <c r="F76" s="9"/>
      <c r="J76" s="21"/>
      <c r="K76" s="21"/>
    </row>
    <row r="77" spans="1:11" x14ac:dyDescent="0.2">
      <c r="A77" s="10" t="s">
        <v>58</v>
      </c>
      <c r="C77" s="8" t="s">
        <v>39</v>
      </c>
      <c r="D77" s="21"/>
      <c r="E77" s="21">
        <v>50000</v>
      </c>
      <c r="F77" s="9"/>
      <c r="G77" s="10"/>
      <c r="J77" s="21"/>
      <c r="K77" s="21"/>
    </row>
    <row r="78" spans="1:11" x14ac:dyDescent="0.2">
      <c r="A78" s="10" t="s">
        <v>59</v>
      </c>
      <c r="C78" s="8" t="s">
        <v>39</v>
      </c>
      <c r="D78" s="21"/>
      <c r="E78" s="21">
        <v>10000</v>
      </c>
      <c r="F78" s="9"/>
      <c r="G78" s="10"/>
      <c r="J78" s="21"/>
      <c r="K78" s="21"/>
    </row>
    <row r="79" spans="1:11" x14ac:dyDescent="0.2">
      <c r="A79" s="10" t="s">
        <v>38</v>
      </c>
      <c r="C79" s="8" t="s">
        <v>39</v>
      </c>
      <c r="D79" s="21"/>
      <c r="E79" s="21">
        <v>84000</v>
      </c>
      <c r="G79" s="10"/>
      <c r="J79" s="21"/>
      <c r="K79" s="21"/>
    </row>
    <row r="80" spans="1:11" x14ac:dyDescent="0.2">
      <c r="A80" s="10" t="s">
        <v>8</v>
      </c>
      <c r="C80" s="8" t="s">
        <v>39</v>
      </c>
      <c r="D80" s="21"/>
      <c r="E80" s="21">
        <v>2375000</v>
      </c>
      <c r="J80" s="22"/>
      <c r="K80" s="22"/>
    </row>
    <row r="81" spans="1:6" x14ac:dyDescent="0.2">
      <c r="D81" s="22">
        <f>SUM(D73:D80)</f>
        <v>2519000</v>
      </c>
      <c r="E81" s="22">
        <f>SUM(E73:E80)</f>
        <v>2519000</v>
      </c>
      <c r="F81" s="21"/>
    </row>
    <row r="82" spans="1:6" x14ac:dyDescent="0.2">
      <c r="D82" s="22"/>
      <c r="E82" s="22"/>
      <c r="F82" s="21"/>
    </row>
    <row r="83" spans="1:6" x14ac:dyDescent="0.2">
      <c r="A83" s="8" t="s">
        <v>43</v>
      </c>
      <c r="C83" s="8" t="s">
        <v>35</v>
      </c>
      <c r="D83" s="8">
        <v>4900</v>
      </c>
    </row>
    <row r="84" spans="1:6" x14ac:dyDescent="0.2">
      <c r="A84" s="10" t="s">
        <v>13</v>
      </c>
      <c r="C84" s="8" t="s">
        <v>39</v>
      </c>
      <c r="E84" s="8">
        <v>4900</v>
      </c>
    </row>
    <row r="85" spans="1:6" x14ac:dyDescent="0.2">
      <c r="A85" s="8" t="s">
        <v>49</v>
      </c>
      <c r="D85" s="22">
        <f>D81+D83</f>
        <v>2523900</v>
      </c>
      <c r="E85" s="22">
        <f>E81+E84</f>
        <v>2523900</v>
      </c>
    </row>
    <row r="87" spans="1:6" ht="20" x14ac:dyDescent="0.2">
      <c r="A87" s="1" t="s">
        <v>110</v>
      </c>
      <c r="B87" s="1"/>
      <c r="C87" s="1"/>
      <c r="D87" s="1"/>
    </row>
    <row r="88" spans="1:6" x14ac:dyDescent="0.2">
      <c r="A88" s="26"/>
      <c r="B88" s="26"/>
      <c r="C88" s="26"/>
      <c r="D88" s="26"/>
    </row>
    <row r="89" spans="1:6" x14ac:dyDescent="0.2">
      <c r="A89" s="25" t="s">
        <v>40</v>
      </c>
      <c r="B89" s="26"/>
      <c r="C89" s="26"/>
      <c r="D89" s="26"/>
    </row>
    <row r="90" spans="1:6" x14ac:dyDescent="0.2">
      <c r="A90" s="28"/>
      <c r="B90" s="28"/>
      <c r="C90" s="28"/>
      <c r="D90" s="28"/>
    </row>
    <row r="91" spans="1:6" x14ac:dyDescent="0.2">
      <c r="A91" s="6" t="s">
        <v>28</v>
      </c>
      <c r="B91" s="6" t="s">
        <v>22</v>
      </c>
      <c r="C91" s="6" t="s">
        <v>6</v>
      </c>
      <c r="D91" s="6" t="s">
        <v>7</v>
      </c>
      <c r="E91" s="29"/>
    </row>
    <row r="92" spans="1:6" x14ac:dyDescent="0.2">
      <c r="A92" s="7">
        <v>43281</v>
      </c>
      <c r="B92" s="16" t="s">
        <v>41</v>
      </c>
      <c r="C92" s="8">
        <v>3000</v>
      </c>
    </row>
    <row r="93" spans="1:6" x14ac:dyDescent="0.2">
      <c r="B93" s="10" t="s">
        <v>42</v>
      </c>
      <c r="D93" s="8">
        <f>C92*0.3</f>
        <v>900</v>
      </c>
    </row>
    <row r="94" spans="1:6" x14ac:dyDescent="0.2">
      <c r="B94" s="10" t="s">
        <v>43</v>
      </c>
      <c r="D94" s="8">
        <f>C92-D93</f>
        <v>2100</v>
      </c>
    </row>
    <row r="95" spans="1:6" x14ac:dyDescent="0.2">
      <c r="B95" s="11" t="s">
        <v>51</v>
      </c>
    </row>
    <row r="97" spans="1:4" x14ac:dyDescent="0.2">
      <c r="A97" s="7">
        <v>43281</v>
      </c>
      <c r="B97" s="30" t="s">
        <v>16</v>
      </c>
      <c r="C97" s="31">
        <v>10000</v>
      </c>
      <c r="D97" s="32"/>
    </row>
    <row r="98" spans="1:4" x14ac:dyDescent="0.2">
      <c r="B98" s="30" t="s">
        <v>17</v>
      </c>
      <c r="C98" s="31">
        <v>10000</v>
      </c>
      <c r="D98" s="31"/>
    </row>
    <row r="99" spans="1:4" x14ac:dyDescent="0.2">
      <c r="B99" s="15" t="s">
        <v>18</v>
      </c>
      <c r="C99" s="31"/>
      <c r="D99" s="31">
        <v>20000</v>
      </c>
    </row>
    <row r="100" spans="1:4" x14ac:dyDescent="0.2">
      <c r="B100" s="30" t="s">
        <v>52</v>
      </c>
      <c r="C100" s="31"/>
      <c r="D100" s="31"/>
    </row>
    <row r="101" spans="1:4" x14ac:dyDescent="0.2">
      <c r="B101" s="13"/>
      <c r="C101" s="13"/>
      <c r="D101" s="13"/>
    </row>
    <row r="102" spans="1:4" x14ac:dyDescent="0.2">
      <c r="B102" s="13" t="s">
        <v>9</v>
      </c>
      <c r="C102" s="14">
        <v>60000</v>
      </c>
      <c r="D102" s="13"/>
    </row>
    <row r="103" spans="1:4" x14ac:dyDescent="0.2">
      <c r="B103" s="15" t="s">
        <v>10</v>
      </c>
      <c r="C103" s="13"/>
      <c r="D103" s="14">
        <v>10000</v>
      </c>
    </row>
    <row r="104" spans="1:4" x14ac:dyDescent="0.2">
      <c r="B104" s="15" t="s">
        <v>12</v>
      </c>
      <c r="C104" s="13"/>
      <c r="D104" s="13">
        <f>C102*0.3</f>
        <v>18000</v>
      </c>
    </row>
    <row r="105" spans="1:4" x14ac:dyDescent="0.2">
      <c r="B105" s="15" t="s">
        <v>13</v>
      </c>
      <c r="C105" s="13"/>
      <c r="D105" s="13">
        <f>C102*0.7</f>
        <v>42000</v>
      </c>
    </row>
    <row r="106" spans="1:4" x14ac:dyDescent="0.2">
      <c r="B106" s="37" t="s">
        <v>53</v>
      </c>
      <c r="C106" s="37"/>
      <c r="D106" s="37"/>
    </row>
    <row r="107" spans="1:4" x14ac:dyDescent="0.2">
      <c r="B107" s="17"/>
      <c r="C107" s="13"/>
      <c r="D107" s="13"/>
    </row>
    <row r="108" spans="1:4" x14ac:dyDescent="0.2">
      <c r="B108" s="16" t="s">
        <v>19</v>
      </c>
      <c r="C108" s="14">
        <v>6000</v>
      </c>
      <c r="D108" s="13"/>
    </row>
    <row r="109" spans="1:4" x14ac:dyDescent="0.2">
      <c r="B109" s="17" t="s">
        <v>20</v>
      </c>
      <c r="C109" s="13"/>
      <c r="D109" s="14">
        <v>3000</v>
      </c>
    </row>
    <row r="110" spans="1:4" x14ac:dyDescent="0.2">
      <c r="B110" s="17" t="s">
        <v>21</v>
      </c>
      <c r="C110" s="13"/>
      <c r="D110" s="14">
        <v>3000</v>
      </c>
    </row>
    <row r="111" spans="1:4" x14ac:dyDescent="0.2">
      <c r="B111" s="16" t="s">
        <v>54</v>
      </c>
    </row>
    <row r="113" spans="1:5" x14ac:dyDescent="0.2">
      <c r="A113" s="7">
        <v>43281</v>
      </c>
      <c r="B113" s="8" t="s">
        <v>14</v>
      </c>
      <c r="C113" s="9">
        <v>600000</v>
      </c>
    </row>
    <row r="114" spans="1:5" x14ac:dyDescent="0.2">
      <c r="B114" s="8" t="s">
        <v>55</v>
      </c>
      <c r="C114" s="9">
        <v>100000</v>
      </c>
    </row>
    <row r="115" spans="1:5" x14ac:dyDescent="0.2">
      <c r="B115" s="10" t="s">
        <v>56</v>
      </c>
      <c r="D115" s="9">
        <v>500000</v>
      </c>
    </row>
    <row r="116" spans="1:5" x14ac:dyDescent="0.2">
      <c r="B116" s="8" t="s">
        <v>63</v>
      </c>
    </row>
    <row r="118" spans="1:5" x14ac:dyDescent="0.2">
      <c r="B118" s="8" t="s">
        <v>89</v>
      </c>
      <c r="C118" s="9">
        <v>30000</v>
      </c>
    </row>
    <row r="119" spans="1:5" x14ac:dyDescent="0.2">
      <c r="B119" s="10" t="s">
        <v>109</v>
      </c>
      <c r="D119" s="9">
        <v>30000</v>
      </c>
    </row>
    <row r="121" spans="1:5" x14ac:dyDescent="0.2">
      <c r="A121" s="12">
        <v>43281</v>
      </c>
      <c r="B121" s="16" t="s">
        <v>13</v>
      </c>
      <c r="C121" s="13">
        <f>D123*0.7</f>
        <v>7000</v>
      </c>
      <c r="D121" s="13"/>
    </row>
    <row r="122" spans="1:5" s="13" customFormat="1" x14ac:dyDescent="0.2">
      <c r="B122" s="16" t="s">
        <v>60</v>
      </c>
      <c r="C122" s="14">
        <f>D123-C121</f>
        <v>3000</v>
      </c>
    </row>
    <row r="123" spans="1:5" x14ac:dyDescent="0.2">
      <c r="A123" s="13"/>
      <c r="B123" s="17" t="s">
        <v>61</v>
      </c>
      <c r="C123" s="13"/>
      <c r="D123" s="14">
        <v>10000</v>
      </c>
    </row>
    <row r="124" spans="1:5" x14ac:dyDescent="0.2">
      <c r="A124" s="34"/>
      <c r="B124" s="35" t="s">
        <v>62</v>
      </c>
      <c r="C124" s="36"/>
      <c r="D124" s="36"/>
      <c r="E124" s="36"/>
    </row>
    <row r="127" spans="1:5" s="5" customFormat="1" x14ac:dyDescent="0.2">
      <c r="A127" s="5" t="s">
        <v>48</v>
      </c>
    </row>
    <row r="129" spans="1:11" x14ac:dyDescent="0.2">
      <c r="A129" s="8" t="s">
        <v>34</v>
      </c>
      <c r="C129" s="8" t="s">
        <v>36</v>
      </c>
      <c r="D129" s="21">
        <f>900000+4900</f>
        <v>904900</v>
      </c>
      <c r="E129" s="21"/>
      <c r="F129" s="9"/>
      <c r="J129" s="21"/>
    </row>
    <row r="130" spans="1:11" x14ac:dyDescent="0.2">
      <c r="A130" s="8" t="s">
        <v>37</v>
      </c>
      <c r="C130" s="8" t="s">
        <v>36</v>
      </c>
      <c r="D130" s="21">
        <v>1000000</v>
      </c>
      <c r="E130" s="21"/>
      <c r="J130" s="21"/>
    </row>
    <row r="131" spans="1:11" x14ac:dyDescent="0.2">
      <c r="A131" s="8" t="s">
        <v>3</v>
      </c>
      <c r="C131" s="8" t="s">
        <v>36</v>
      </c>
      <c r="D131" s="21">
        <v>500000</v>
      </c>
      <c r="E131" s="21"/>
      <c r="J131" s="21"/>
    </row>
    <row r="132" spans="1:11" x14ac:dyDescent="0.2">
      <c r="A132" s="8" t="s">
        <v>13</v>
      </c>
      <c r="C132" s="8" t="s">
        <v>36</v>
      </c>
      <c r="D132" s="21">
        <f>7000+70000+35000+7000-4900</f>
        <v>114100</v>
      </c>
      <c r="E132" s="21"/>
      <c r="F132" s="9"/>
      <c r="J132" s="21"/>
      <c r="K132" s="21"/>
    </row>
    <row r="133" spans="1:11" x14ac:dyDescent="0.2">
      <c r="A133" s="10" t="s">
        <v>58</v>
      </c>
      <c r="C133" s="8" t="s">
        <v>39</v>
      </c>
      <c r="D133" s="21"/>
      <c r="E133" s="21">
        <v>50000</v>
      </c>
      <c r="F133" s="9"/>
      <c r="G133" s="10"/>
      <c r="J133" s="21"/>
      <c r="K133" s="21"/>
    </row>
    <row r="134" spans="1:11" x14ac:dyDescent="0.2">
      <c r="A134" s="10" t="s">
        <v>59</v>
      </c>
      <c r="C134" s="8" t="s">
        <v>39</v>
      </c>
      <c r="D134" s="21"/>
      <c r="E134" s="21">
        <v>10000</v>
      </c>
      <c r="F134" s="9"/>
      <c r="G134" s="10"/>
      <c r="J134" s="21"/>
      <c r="K134" s="21"/>
    </row>
    <row r="135" spans="1:11" x14ac:dyDescent="0.2">
      <c r="A135" s="10" t="s">
        <v>38</v>
      </c>
      <c r="C135" s="8" t="s">
        <v>39</v>
      </c>
      <c r="D135" s="21"/>
      <c r="E135" s="21">
        <v>84000</v>
      </c>
      <c r="G135" s="10"/>
      <c r="J135" s="21"/>
      <c r="K135" s="21"/>
    </row>
    <row r="136" spans="1:11" x14ac:dyDescent="0.2">
      <c r="A136" s="10" t="s">
        <v>8</v>
      </c>
      <c r="C136" s="8" t="s">
        <v>39</v>
      </c>
      <c r="D136" s="21"/>
      <c r="E136" s="21">
        <v>2375000</v>
      </c>
      <c r="J136" s="22"/>
      <c r="K136" s="22"/>
    </row>
    <row r="137" spans="1:11" x14ac:dyDescent="0.2">
      <c r="D137" s="22">
        <f>SUM(D129:D136)</f>
        <v>2519000</v>
      </c>
      <c r="E137" s="22">
        <f>SUM(E129:E136)</f>
        <v>2519000</v>
      </c>
      <c r="F137" s="21"/>
    </row>
    <row r="138" spans="1:11" x14ac:dyDescent="0.2">
      <c r="D138" s="22"/>
      <c r="E138" s="22"/>
      <c r="F138" s="21"/>
    </row>
    <row r="139" spans="1:11" x14ac:dyDescent="0.2">
      <c r="A139" s="8" t="s">
        <v>43</v>
      </c>
      <c r="C139" s="8" t="s">
        <v>35</v>
      </c>
      <c r="D139" s="8">
        <v>2100</v>
      </c>
    </row>
    <row r="140" spans="1:11" x14ac:dyDescent="0.2">
      <c r="A140" s="10" t="s">
        <v>13</v>
      </c>
      <c r="C140" s="8" t="s">
        <v>39</v>
      </c>
      <c r="E140" s="8">
        <v>2100</v>
      </c>
    </row>
    <row r="141" spans="1:11" x14ac:dyDescent="0.2">
      <c r="A141" s="8" t="s">
        <v>49</v>
      </c>
      <c r="D141" s="22">
        <f>D137+D139</f>
        <v>2521100</v>
      </c>
      <c r="E141" s="22">
        <f>E137+E140</f>
        <v>2521100</v>
      </c>
    </row>
  </sheetData>
  <mergeCells count="3">
    <mergeCell ref="A87:D87"/>
    <mergeCell ref="A2:D2"/>
    <mergeCell ref="A41:D41"/>
  </mergeCell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BDAF8-9317-2B43-945A-9396E0F41CD3}">
  <sheetPr>
    <tabColor theme="5"/>
  </sheetPr>
  <dimension ref="A1:E60"/>
  <sheetViews>
    <sheetView tabSelected="1" zoomScale="125" workbookViewId="0">
      <selection activeCell="F16" sqref="F16"/>
    </sheetView>
  </sheetViews>
  <sheetFormatPr baseColWidth="10" defaultRowHeight="16" x14ac:dyDescent="0.2"/>
  <cols>
    <col min="1" max="1" width="11.83203125" style="8" customWidth="1"/>
    <col min="2" max="2" width="44.33203125" style="8" bestFit="1" customWidth="1"/>
    <col min="3" max="16384" width="10.83203125" style="8"/>
  </cols>
  <sheetData>
    <row r="1" spans="1:5" s="8" customFormat="1" ht="18" x14ac:dyDescent="0.2">
      <c r="A1" s="42" t="s">
        <v>111</v>
      </c>
      <c r="B1" s="42"/>
      <c r="C1" s="42"/>
      <c r="D1" s="42"/>
    </row>
    <row r="3" spans="1:5" s="46" customFormat="1" ht="34" customHeight="1" x14ac:dyDescent="0.2">
      <c r="A3" s="43" t="s">
        <v>64</v>
      </c>
      <c r="B3" s="44" t="s">
        <v>22</v>
      </c>
      <c r="C3" s="44" t="s">
        <v>6</v>
      </c>
      <c r="D3" s="45" t="s">
        <v>7</v>
      </c>
    </row>
    <row r="4" spans="1:5" s="46" customFormat="1" x14ac:dyDescent="0.2">
      <c r="A4" s="47"/>
      <c r="D4" s="48"/>
    </row>
    <row r="5" spans="1:5" s="8" customFormat="1" x14ac:dyDescent="0.2">
      <c r="A5" s="49" t="s">
        <v>82</v>
      </c>
      <c r="D5" s="50"/>
    </row>
    <row r="6" spans="1:5" s="8" customFormat="1" x14ac:dyDescent="0.2">
      <c r="A6" s="51"/>
      <c r="B6" s="8" t="s">
        <v>78</v>
      </c>
      <c r="C6" s="9">
        <v>40000</v>
      </c>
      <c r="D6" s="52"/>
    </row>
    <row r="7" spans="1:5" s="8" customFormat="1" x14ac:dyDescent="0.2">
      <c r="A7" s="51"/>
      <c r="B7" s="10" t="s">
        <v>79</v>
      </c>
      <c r="D7" s="52">
        <v>40000</v>
      </c>
      <c r="E7" s="9"/>
    </row>
    <row r="8" spans="1:5" s="8" customFormat="1" x14ac:dyDescent="0.2">
      <c r="A8" s="51"/>
      <c r="B8" s="11" t="s">
        <v>80</v>
      </c>
      <c r="C8" s="8">
        <v>40000</v>
      </c>
      <c r="D8" s="52"/>
      <c r="E8" s="9"/>
    </row>
    <row r="9" spans="1:5" s="8" customFormat="1" x14ac:dyDescent="0.2">
      <c r="A9" s="51"/>
      <c r="B9" s="10" t="s">
        <v>81</v>
      </c>
      <c r="D9" s="52">
        <v>40000</v>
      </c>
      <c r="E9" s="9"/>
    </row>
    <row r="10" spans="1:5" s="8" customFormat="1" x14ac:dyDescent="0.2">
      <c r="A10" s="51"/>
      <c r="B10" s="8" t="s">
        <v>65</v>
      </c>
      <c r="D10" s="50"/>
    </row>
    <row r="11" spans="1:5" s="8" customFormat="1" x14ac:dyDescent="0.2">
      <c r="A11" s="51"/>
      <c r="D11" s="50"/>
    </row>
    <row r="12" spans="1:5" s="8" customFormat="1" x14ac:dyDescent="0.2">
      <c r="A12" s="49" t="s">
        <v>84</v>
      </c>
      <c r="D12" s="50"/>
    </row>
    <row r="13" spans="1:5" s="8" customFormat="1" x14ac:dyDescent="0.2">
      <c r="A13" s="51"/>
      <c r="B13" s="8" t="s">
        <v>83</v>
      </c>
      <c r="D13" s="50"/>
    </row>
    <row r="14" spans="1:5" s="8" customFormat="1" x14ac:dyDescent="0.2">
      <c r="A14" s="51"/>
      <c r="B14" s="10" t="s">
        <v>66</v>
      </c>
      <c r="C14" s="9">
        <v>50000</v>
      </c>
      <c r="D14" s="50"/>
    </row>
    <row r="15" spans="1:5" s="8" customFormat="1" x14ac:dyDescent="0.2">
      <c r="A15" s="51"/>
      <c r="D15" s="52">
        <v>50000</v>
      </c>
    </row>
    <row r="16" spans="1:5" s="8" customFormat="1" x14ac:dyDescent="0.2">
      <c r="A16" s="51"/>
      <c r="B16" s="8" t="s">
        <v>67</v>
      </c>
      <c r="C16" s="8">
        <f>0.1*50000*0.75</f>
        <v>3750</v>
      </c>
      <c r="D16" s="50"/>
    </row>
    <row r="17" spans="1:4" s="8" customFormat="1" x14ac:dyDescent="0.2">
      <c r="A17" s="51"/>
      <c r="B17" s="10" t="s">
        <v>68</v>
      </c>
      <c r="D17" s="50">
        <v>3750</v>
      </c>
    </row>
    <row r="18" spans="1:4" s="8" customFormat="1" x14ac:dyDescent="0.2">
      <c r="A18" s="51"/>
      <c r="B18" s="11" t="s">
        <v>71</v>
      </c>
      <c r="D18" s="50"/>
    </row>
    <row r="19" spans="1:4" s="8" customFormat="1" x14ac:dyDescent="0.2">
      <c r="A19" s="51"/>
      <c r="D19" s="50"/>
    </row>
    <row r="20" spans="1:4" s="8" customFormat="1" x14ac:dyDescent="0.2">
      <c r="A20" s="51"/>
      <c r="B20" s="8" t="s">
        <v>69</v>
      </c>
      <c r="C20" s="8">
        <f>0.1*50000*0.25</f>
        <v>1250</v>
      </c>
      <c r="D20" s="50"/>
    </row>
    <row r="21" spans="1:4" s="8" customFormat="1" x14ac:dyDescent="0.2">
      <c r="A21" s="51"/>
      <c r="B21" s="10" t="s">
        <v>70</v>
      </c>
      <c r="D21" s="50">
        <f>C20</f>
        <v>1250</v>
      </c>
    </row>
    <row r="22" spans="1:4" s="8" customFormat="1" x14ac:dyDescent="0.2">
      <c r="A22" s="51"/>
      <c r="B22" s="8" t="s">
        <v>72</v>
      </c>
      <c r="D22" s="50"/>
    </row>
    <row r="23" spans="1:4" s="8" customFormat="1" x14ac:dyDescent="0.2">
      <c r="A23" s="51"/>
      <c r="D23" s="50"/>
    </row>
    <row r="24" spans="1:4" s="8" customFormat="1" x14ac:dyDescent="0.2">
      <c r="A24" s="49" t="s">
        <v>85</v>
      </c>
      <c r="D24" s="50"/>
    </row>
    <row r="25" spans="1:4" s="8" customFormat="1" x14ac:dyDescent="0.2">
      <c r="A25" s="51"/>
      <c r="B25" s="8" t="s">
        <v>73</v>
      </c>
      <c r="C25" s="8">
        <v>24000</v>
      </c>
      <c r="D25" s="50"/>
    </row>
    <row r="26" spans="1:4" s="8" customFormat="1" x14ac:dyDescent="0.2">
      <c r="A26" s="51"/>
      <c r="B26" s="10" t="s">
        <v>74</v>
      </c>
      <c r="D26" s="50">
        <v>23600</v>
      </c>
    </row>
    <row r="27" spans="1:4" s="8" customFormat="1" x14ac:dyDescent="0.2">
      <c r="A27" s="51"/>
      <c r="B27" s="10" t="s">
        <v>24</v>
      </c>
      <c r="D27" s="50">
        <f>C25-D26</f>
        <v>400</v>
      </c>
    </row>
    <row r="28" spans="1:4" s="8" customFormat="1" x14ac:dyDescent="0.2">
      <c r="A28" s="51"/>
      <c r="B28" s="8" t="s">
        <v>75</v>
      </c>
      <c r="C28" s="8">
        <v>120</v>
      </c>
      <c r="D28" s="50"/>
    </row>
    <row r="29" spans="1:4" s="8" customFormat="1" x14ac:dyDescent="0.2">
      <c r="A29" s="51"/>
      <c r="B29" s="10" t="s">
        <v>76</v>
      </c>
      <c r="D29" s="50">
        <v>120</v>
      </c>
    </row>
    <row r="30" spans="1:4" s="8" customFormat="1" x14ac:dyDescent="0.2">
      <c r="A30" s="51"/>
      <c r="B30" s="11" t="s">
        <v>77</v>
      </c>
      <c r="D30" s="50"/>
    </row>
    <row r="31" spans="1:4" s="8" customFormat="1" x14ac:dyDescent="0.2">
      <c r="A31" s="51"/>
      <c r="B31" s="11"/>
      <c r="D31" s="50"/>
    </row>
    <row r="32" spans="1:4" s="8" customFormat="1" x14ac:dyDescent="0.2">
      <c r="A32" s="49" t="s">
        <v>86</v>
      </c>
      <c r="D32" s="50"/>
    </row>
    <row r="33" spans="1:4" s="8" customFormat="1" x14ac:dyDescent="0.2">
      <c r="A33" s="51"/>
      <c r="B33" s="8" t="s">
        <v>73</v>
      </c>
      <c r="C33" s="9">
        <v>60000</v>
      </c>
      <c r="D33" s="50"/>
    </row>
    <row r="34" spans="1:4" s="8" customFormat="1" x14ac:dyDescent="0.2">
      <c r="A34" s="51"/>
      <c r="B34" s="10" t="s">
        <v>74</v>
      </c>
      <c r="D34" s="50">
        <v>59000</v>
      </c>
    </row>
    <row r="35" spans="1:4" s="8" customFormat="1" x14ac:dyDescent="0.2">
      <c r="A35" s="51"/>
      <c r="B35" s="10" t="s">
        <v>24</v>
      </c>
      <c r="D35" s="52">
        <f>C33-D34</f>
        <v>1000</v>
      </c>
    </row>
    <row r="36" spans="1:4" s="8" customFormat="1" x14ac:dyDescent="0.2">
      <c r="A36" s="51"/>
      <c r="B36" s="8" t="s">
        <v>87</v>
      </c>
      <c r="C36" s="8">
        <f>1000*0.3</f>
        <v>300</v>
      </c>
      <c r="D36" s="50"/>
    </row>
    <row r="37" spans="1:4" s="8" customFormat="1" x14ac:dyDescent="0.2">
      <c r="A37" s="51"/>
      <c r="B37" s="10" t="s">
        <v>42</v>
      </c>
      <c r="D37" s="50">
        <f>1000*0.3</f>
        <v>300</v>
      </c>
    </row>
    <row r="38" spans="1:4" s="8" customFormat="1" x14ac:dyDescent="0.2">
      <c r="A38" s="51"/>
      <c r="D38" s="50"/>
    </row>
    <row r="39" spans="1:4" s="8" customFormat="1" x14ac:dyDescent="0.2">
      <c r="A39" s="49" t="s">
        <v>88</v>
      </c>
      <c r="D39" s="50"/>
    </row>
    <row r="40" spans="1:4" s="8" customFormat="1" x14ac:dyDescent="0.2">
      <c r="A40" s="51"/>
      <c r="B40" s="8" t="s">
        <v>90</v>
      </c>
      <c r="C40" s="8">
        <v>55000</v>
      </c>
      <c r="D40" s="50"/>
    </row>
    <row r="41" spans="1:4" s="8" customFormat="1" x14ac:dyDescent="0.2">
      <c r="A41" s="51"/>
      <c r="B41" s="8" t="s">
        <v>99</v>
      </c>
      <c r="C41" s="8">
        <v>5000</v>
      </c>
      <c r="D41" s="50"/>
    </row>
    <row r="42" spans="1:4" s="8" customFormat="1" x14ac:dyDescent="0.2">
      <c r="A42" s="51"/>
      <c r="B42" s="10" t="s">
        <v>91</v>
      </c>
      <c r="D42" s="50">
        <v>60000</v>
      </c>
    </row>
    <row r="43" spans="1:4" s="8" customFormat="1" x14ac:dyDescent="0.2">
      <c r="A43" s="51"/>
      <c r="B43" s="10"/>
      <c r="D43" s="50"/>
    </row>
    <row r="44" spans="1:4" s="8" customFormat="1" x14ac:dyDescent="0.2">
      <c r="A44" s="51"/>
      <c r="B44" s="8" t="s">
        <v>76</v>
      </c>
      <c r="C44" s="8">
        <v>1500</v>
      </c>
      <c r="D44" s="50"/>
    </row>
    <row r="45" spans="1:4" s="8" customFormat="1" x14ac:dyDescent="0.2">
      <c r="A45" s="51"/>
      <c r="B45" s="10" t="s">
        <v>15</v>
      </c>
      <c r="D45" s="50">
        <v>1500</v>
      </c>
    </row>
    <row r="46" spans="1:4" s="8" customFormat="1" x14ac:dyDescent="0.2">
      <c r="A46" s="51"/>
      <c r="D46" s="50"/>
    </row>
    <row r="47" spans="1:4" s="8" customFormat="1" x14ac:dyDescent="0.2">
      <c r="A47" s="51"/>
      <c r="B47" s="8" t="s">
        <v>92</v>
      </c>
      <c r="C47" s="8">
        <v>6000</v>
      </c>
      <c r="D47" s="50"/>
    </row>
    <row r="48" spans="1:4" s="8" customFormat="1" x14ac:dyDescent="0.2">
      <c r="A48" s="51"/>
      <c r="B48" s="10" t="s">
        <v>93</v>
      </c>
      <c r="D48" s="50">
        <v>6000</v>
      </c>
    </row>
    <row r="49" spans="1:4" s="8" customFormat="1" x14ac:dyDescent="0.2">
      <c r="A49" s="51"/>
      <c r="D49" s="50"/>
    </row>
    <row r="50" spans="1:4" s="8" customFormat="1" x14ac:dyDescent="0.2">
      <c r="A50" s="49" t="s">
        <v>94</v>
      </c>
      <c r="D50" s="50"/>
    </row>
    <row r="51" spans="1:4" s="8" customFormat="1" x14ac:dyDescent="0.2">
      <c r="A51" s="51"/>
      <c r="B51" s="8" t="s">
        <v>97</v>
      </c>
      <c r="C51" s="8">
        <v>45000</v>
      </c>
      <c r="D51" s="50"/>
    </row>
    <row r="52" spans="1:4" s="8" customFormat="1" x14ac:dyDescent="0.2">
      <c r="A52" s="51"/>
      <c r="B52" s="10" t="s">
        <v>98</v>
      </c>
      <c r="D52" s="50">
        <v>5000</v>
      </c>
    </row>
    <row r="53" spans="1:4" s="8" customFormat="1" x14ac:dyDescent="0.2">
      <c r="A53" s="51"/>
      <c r="B53" s="10" t="s">
        <v>100</v>
      </c>
      <c r="D53" s="52">
        <v>40000</v>
      </c>
    </row>
    <row r="54" spans="1:4" s="8" customFormat="1" x14ac:dyDescent="0.2">
      <c r="A54" s="51"/>
      <c r="D54" s="50"/>
    </row>
    <row r="55" spans="1:4" s="8" customFormat="1" x14ac:dyDescent="0.2">
      <c r="A55" s="51"/>
      <c r="B55" s="8" t="s">
        <v>101</v>
      </c>
      <c r="C55" s="8">
        <v>1500</v>
      </c>
      <c r="D55" s="50"/>
    </row>
    <row r="56" spans="1:4" s="8" customFormat="1" x14ac:dyDescent="0.2">
      <c r="A56" s="51"/>
      <c r="B56" s="10" t="s">
        <v>42</v>
      </c>
      <c r="D56" s="50">
        <v>1500</v>
      </c>
    </row>
    <row r="57" spans="1:4" s="8" customFormat="1" x14ac:dyDescent="0.2">
      <c r="A57" s="51"/>
      <c r="D57" s="50"/>
    </row>
    <row r="58" spans="1:4" s="8" customFormat="1" x14ac:dyDescent="0.2">
      <c r="A58" s="51"/>
      <c r="B58" s="8" t="s">
        <v>95</v>
      </c>
      <c r="C58" s="8">
        <v>10000</v>
      </c>
      <c r="D58" s="50"/>
    </row>
    <row r="59" spans="1:4" s="8" customFormat="1" x14ac:dyDescent="0.2">
      <c r="A59" s="51"/>
      <c r="B59" s="10" t="s">
        <v>96</v>
      </c>
      <c r="D59" s="50">
        <v>10000</v>
      </c>
    </row>
    <row r="60" spans="1:4" s="8" customFormat="1" x14ac:dyDescent="0.2">
      <c r="A60" s="53"/>
      <c r="B60" s="36"/>
      <c r="C60" s="36"/>
      <c r="D60" s="54"/>
    </row>
  </sheetData>
  <mergeCells count="1">
    <mergeCell ref="A1:D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Step 1- Acquisition Analysis</vt:lpstr>
      <vt:lpstr>Step 2 &amp; 3-BCVR, Pre-acq</vt:lpstr>
      <vt:lpstr>Step 4- Intra-group transaction</vt:lpstr>
      <vt:lpstr>'Step 1- Acquisition Analysis'!Print_Area</vt:lpstr>
      <vt:lpstr>'Step 4- Intra-group transaction'!Print_Area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Pooja Sivakumar</dc:creator>
  <cp:lastModifiedBy>Pooja Sivakumar</cp:lastModifiedBy>
  <cp:lastPrinted>2018-10-05T01:17:51Z</cp:lastPrinted>
  <dcterms:created xsi:type="dcterms:W3CDTF">2018-09-29T11:54:49Z</dcterms:created>
  <dcterms:modified xsi:type="dcterms:W3CDTF">2018-10-05T01:23:19Z</dcterms:modified>
</cp:coreProperties>
</file>