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ad.monash.edu\home\User051\satheesh\Desktop\Office system\Teaching\MDA\Tute resources - S2,2018\Week 7\"/>
    </mc:Choice>
  </mc:AlternateContent>
  <bookViews>
    <workbookView xWindow="0" yWindow="0" windowWidth="19200" windowHeight="11595"/>
  </bookViews>
  <sheets>
    <sheet name="Part A " sheetId="4" r:id="rId1"/>
  </sheets>
  <calcPr calcId="162913"/>
</workbook>
</file>

<file path=xl/calcChain.xml><?xml version="1.0" encoding="utf-8"?>
<calcChain xmlns="http://schemas.openxmlformats.org/spreadsheetml/2006/main">
  <c r="N4" i="4" l="1"/>
  <c r="N5" i="4"/>
  <c r="L26" i="4" s="1"/>
  <c r="N6" i="4"/>
  <c r="N7" i="4"/>
  <c r="N8" i="4"/>
  <c r="N9" i="4"/>
  <c r="N10" i="4"/>
  <c r="N11" i="4"/>
  <c r="N12" i="4"/>
  <c r="N13" i="4"/>
  <c r="K4" i="4"/>
  <c r="K5" i="4"/>
  <c r="K6" i="4"/>
  <c r="K7" i="4"/>
  <c r="K8" i="4"/>
  <c r="K9" i="4"/>
  <c r="K10" i="4"/>
  <c r="K11" i="4"/>
  <c r="K12" i="4"/>
  <c r="K13" i="4"/>
  <c r="I26" i="4"/>
  <c r="I37" i="4" s="1"/>
  <c r="H4" i="4"/>
  <c r="H5" i="4"/>
  <c r="H6" i="4"/>
  <c r="H7" i="4"/>
  <c r="H8" i="4"/>
  <c r="H9" i="4"/>
  <c r="F26" i="4" s="1"/>
  <c r="H10" i="4"/>
  <c r="H11" i="4"/>
  <c r="H12" i="4"/>
  <c r="H13" i="4"/>
  <c r="E4" i="4"/>
  <c r="C26" i="4" s="1"/>
  <c r="E5" i="4"/>
  <c r="E6" i="4"/>
  <c r="E7" i="4"/>
  <c r="E8" i="4"/>
  <c r="E9" i="4"/>
  <c r="E10" i="4"/>
  <c r="E11" i="4"/>
  <c r="E12" i="4"/>
  <c r="E13" i="4"/>
  <c r="L41" i="4"/>
  <c r="L36" i="4"/>
  <c r="I41" i="4"/>
  <c r="I36" i="4"/>
  <c r="I42" i="4" s="1"/>
  <c r="F41" i="4"/>
  <c r="F36" i="4"/>
  <c r="C41" i="4"/>
  <c r="C36" i="4"/>
  <c r="L42" i="4"/>
  <c r="F42" i="4"/>
  <c r="C42" i="4"/>
  <c r="N14" i="4"/>
  <c r="M26" i="4" s="1"/>
  <c r="M27" i="4" s="1"/>
  <c r="M29" i="4" s="1"/>
  <c r="N15" i="4"/>
  <c r="N16" i="4"/>
  <c r="N17" i="4"/>
  <c r="N18" i="4"/>
  <c r="N26" i="4" s="1"/>
  <c r="N19" i="4"/>
  <c r="M31" i="4"/>
  <c r="K14" i="4"/>
  <c r="K15" i="4"/>
  <c r="K16" i="4"/>
  <c r="J26" i="4" s="1"/>
  <c r="J27" i="4" s="1"/>
  <c r="J29" i="4" s="1"/>
  <c r="K17" i="4"/>
  <c r="K18" i="4"/>
  <c r="K19" i="4"/>
  <c r="K26" i="4"/>
  <c r="K28" i="4" s="1"/>
  <c r="K30" i="4" s="1"/>
  <c r="J31" i="4"/>
  <c r="H14" i="4"/>
  <c r="G26" i="4" s="1"/>
  <c r="H15" i="4"/>
  <c r="H16" i="4"/>
  <c r="H17" i="4"/>
  <c r="H18" i="4"/>
  <c r="H26" i="4" s="1"/>
  <c r="H28" i="4" s="1"/>
  <c r="H30" i="4" s="1"/>
  <c r="H19" i="4"/>
  <c r="E14" i="4"/>
  <c r="E15" i="4"/>
  <c r="E16" i="4"/>
  <c r="D26" i="4" s="1"/>
  <c r="E17" i="4"/>
  <c r="E18" i="4"/>
  <c r="E26" i="4" s="1"/>
  <c r="E19" i="4"/>
  <c r="D30" i="4" l="1"/>
  <c r="C37" i="4"/>
  <c r="F37" i="4"/>
  <c r="G30" i="4"/>
  <c r="E28" i="4"/>
  <c r="E30" i="4" s="1"/>
  <c r="I44" i="4"/>
  <c r="I38" i="4"/>
  <c r="I43" i="4" s="1"/>
  <c r="D27" i="4"/>
  <c r="D29" i="4" s="1"/>
  <c r="G27" i="4"/>
  <c r="G29" i="4" s="1"/>
  <c r="M30" i="4"/>
  <c r="L32" i="4" s="1"/>
  <c r="L37" i="4"/>
  <c r="N28" i="4"/>
  <c r="N30" i="4" s="1"/>
  <c r="J30" i="4"/>
  <c r="I32" i="4" s="1"/>
  <c r="L38" i="4" l="1"/>
  <c r="L43" i="4" s="1"/>
  <c r="L44" i="4"/>
  <c r="F32" i="4"/>
  <c r="F38" i="4"/>
  <c r="F43" i="4" s="1"/>
  <c r="F44" i="4"/>
  <c r="C32" i="4"/>
  <c r="C38" i="4"/>
  <c r="C43" i="4" s="1"/>
  <c r="C44" i="4"/>
</calcChain>
</file>

<file path=xl/sharedStrings.xml><?xml version="1.0" encoding="utf-8"?>
<sst xmlns="http://schemas.openxmlformats.org/spreadsheetml/2006/main" count="74" uniqueCount="48">
  <si>
    <t xml:space="preserve">Week </t>
  </si>
  <si>
    <t>Category sales</t>
  </si>
  <si>
    <t>Market share</t>
  </si>
  <si>
    <t>Retailer (fixed) costs</t>
  </si>
  <si>
    <t>Strategy 1</t>
  </si>
  <si>
    <t>Strategy 2</t>
  </si>
  <si>
    <t>Strategy 3</t>
  </si>
  <si>
    <t>Strategy 4</t>
  </si>
  <si>
    <t>Baseline category sales per week</t>
  </si>
  <si>
    <t>Baseline brand sales per week</t>
  </si>
  <si>
    <t>Incremental sales per week</t>
  </si>
  <si>
    <t>Period</t>
  </si>
  <si>
    <t>Pre-promotion period</t>
  </si>
  <si>
    <t>Promotion period</t>
  </si>
  <si>
    <t>Post-promotion period</t>
  </si>
  <si>
    <t>Evaluating the outcomes of price promotions</t>
  </si>
  <si>
    <t>Long term effects of promotions</t>
  </si>
  <si>
    <t>Net contribution to profit from the promotions</t>
  </si>
  <si>
    <t>Pre-promotion</t>
  </si>
  <si>
    <t>Promotion</t>
  </si>
  <si>
    <t>Post-promotion</t>
  </si>
  <si>
    <t>Brand sales per week</t>
  </si>
  <si>
    <t>Contribution per unit ($)</t>
  </si>
  <si>
    <t>Sales shortfall per week</t>
  </si>
  <si>
    <t>Contribution from incremental sales ($)</t>
  </si>
  <si>
    <t>Contribution foregone from baseline sales ($)</t>
  </si>
  <si>
    <t>% Gain in category sales in the long term</t>
  </si>
  <si>
    <t>Long term brand market share</t>
  </si>
  <si>
    <t>Baseline brand market share</t>
  </si>
  <si>
    <t>Long term avg. category sales per week</t>
  </si>
  <si>
    <t>Long term avg. brand sales per week</t>
  </si>
  <si>
    <t>Net contribution to profit</t>
  </si>
  <si>
    <t>Gain in brand market share in the long term</t>
  </si>
  <si>
    <t>Gain in weekly profits in the long term</t>
  </si>
  <si>
    <t>Brand
sales</t>
  </si>
  <si>
    <t>Intrepretation</t>
  </si>
  <si>
    <t xml:space="preserve">This pure price promotion strategy has a negative net effect on profit in the promotional period (-$180), with no significant long term gain in market share (0.2%) and profit ($12/week). </t>
  </si>
  <si>
    <t>Deeper price promotion produces positive net effect on profit in both promotion period ($1,400) and long term ($624). Latter is due to long term gain in brand sales and market share (2%). As there is no gain in category sales (-0.7%), Carmen's additional sales are coming from competitors who may retaliate by cutting their prices. This may lead to a downward spiral in Carmen's future profits.</t>
  </si>
  <si>
    <t>Positive net effect on profit in both promotion period ($870) and long term ($228). Long term category sales is higher though the brand share remains constant. Benefits category more than the brand.</t>
  </si>
  <si>
    <t>Though net effect is negative in promotion period (-$28), very high long term effect ($1,077) makes it an attractive promotion. Long term gain in both category sales (8.7%) and brand market share (2%). Most preferred of the four strategies.</t>
  </si>
  <si>
    <t>Recommendation</t>
  </si>
  <si>
    <t xml:space="preserve">Strategy 4: 20% price reduction with feature in weekly catalogue is the recommended strategy because of reasons outlined above. </t>
  </si>
  <si>
    <t xml:space="preserve">Supporting price promotions with an end of aisle display (strategy 3) or feature (strategy 4) increases category sales. These strategies attract new customers to the category by increasing the visibility of promotion. </t>
  </si>
  <si>
    <t>Brand sales by price promotion strategy</t>
  </si>
  <si>
    <t>Strategy 1: 
10% price reduction</t>
  </si>
  <si>
    <t>Strategy 2: 
20% price reduction</t>
  </si>
  <si>
    <t>Strategy 3: 
10% price reduction with display</t>
  </si>
  <si>
    <t>Strategy 4: 
20% price reduction with feature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</si>
</sst>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5" formatCode="&quot;$&quot;#,##0;\-&quot;$&quot;#,##0"/>
    <numFmt numFmtId="6" formatCode="&quot;$&quot;#,##0;[Red]\-&quot;$&quot;#,##0"/>
    <numFmt numFmtId="8" formatCode="&quot;$&quot;#,##0.00;[Red]\-&quot;$&quot;#,##0.00"/>
    <numFmt numFmtId="44" formatCode="_-&quot;$&quot;* #,##0.00_-;\-&quot;$&quot;* #,##0.00_-;_-&quot;$&quot;* &quot;-&quot;??_-;_-@_-"/>
    <numFmt numFmtId="164" formatCode="_(* #,##0.00_);_(* \(#,##0.00\);_(* &quot;-&quot;??_);_(@_)"/>
    <numFmt numFmtId="165" formatCode="0.0%"/>
    <numFmt numFmtId="166" formatCode="_(* #,##0_);_(* \(#,##0\);_(* &quot;-&quot;??_);_(@_)"/>
    <numFmt numFmtId="167" formatCode="&quot;$&quot;#,##0"/>
  </numFmts>
  <fonts count="10" x14ac:knownFonts="1">
    <font>
      <sz val="11"/>
      <color theme="1"/>
      <name val="Calibri"/>
      <family val="2"/>
      <scheme val="minor"/>
    </font>
    <font>
      <sz val="11"/>
      <color theme="1"/>
      <name val="Times New Roman"/>
      <family val="1"/>
    </font>
    <font>
      <sz val="11"/>
      <color theme="1"/>
      <name val="Calibri"/>
      <family val="2"/>
      <scheme val="minor"/>
    </font>
    <font>
      <b/>
      <sz val="11"/>
      <name val="Times New Roman"/>
      <family val="1"/>
    </font>
    <font>
      <sz val="11"/>
      <name val="Times New Roman"/>
      <family val="1"/>
    </font>
    <font>
      <b/>
      <sz val="11"/>
      <color theme="1"/>
      <name val="Calibri"/>
      <family val="2"/>
    </font>
    <font>
      <sz val="11"/>
      <color theme="1"/>
      <name val="Calibri"/>
      <family val="2"/>
    </font>
    <font>
      <b/>
      <sz val="14"/>
      <color theme="1"/>
      <name val="Calibri"/>
      <family val="2"/>
    </font>
    <font>
      <b/>
      <sz val="11"/>
      <name val="Calibri"/>
      <family val="2"/>
    </font>
    <font>
      <b/>
      <sz val="12"/>
      <color theme="1"/>
      <name val="Calibri"/>
      <family val="2"/>
    </font>
  </fonts>
  <fills count="7">
    <fill>
      <patternFill patternType="none"/>
    </fill>
    <fill>
      <patternFill patternType="gray125"/>
    </fill>
    <fill>
      <patternFill patternType="solid">
        <fgColor theme="3" tint="0.79998168889431442"/>
        <bgColor indexed="64"/>
      </patternFill>
    </fill>
    <fill>
      <patternFill patternType="solid">
        <fgColor theme="0" tint="-4.9989318521683403E-2"/>
        <bgColor indexed="64"/>
      </patternFill>
    </fill>
    <fill>
      <patternFill patternType="solid">
        <fgColor rgb="FFFFFF99"/>
        <bgColor indexed="64"/>
      </patternFill>
    </fill>
    <fill>
      <patternFill patternType="solid">
        <fgColor rgb="FFFFCC66"/>
        <bgColor indexed="64"/>
      </patternFill>
    </fill>
    <fill>
      <patternFill patternType="solid">
        <fgColor rgb="FFCCFF99"/>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4">
    <xf numFmtId="0" fontId="0" fillId="0" borderId="0"/>
    <xf numFmtId="44"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cellStyleXfs>
  <cellXfs count="153">
    <xf numFmtId="0" fontId="0" fillId="0" borderId="0" xfId="0"/>
    <xf numFmtId="0" fontId="1" fillId="0" borderId="0" xfId="0" applyFont="1"/>
    <xf numFmtId="0" fontId="1" fillId="0" borderId="0" xfId="0" applyFont="1" applyFill="1"/>
    <xf numFmtId="0" fontId="1" fillId="0" borderId="0" xfId="0" applyFont="1" applyFill="1" applyAlignment="1">
      <alignment horizontal="right"/>
    </xf>
    <xf numFmtId="0" fontId="1" fillId="0" borderId="0" xfId="0" applyFont="1" applyFill="1" applyAlignment="1">
      <alignment horizontal="right" wrapText="1"/>
    </xf>
    <xf numFmtId="0" fontId="4" fillId="0" borderId="0" xfId="0" applyFont="1" applyBorder="1"/>
    <xf numFmtId="167" fontId="4" fillId="0" borderId="0" xfId="1" applyNumberFormat="1" applyFont="1" applyBorder="1" applyAlignment="1">
      <alignment horizontal="center"/>
    </xf>
    <xf numFmtId="0" fontId="6" fillId="0" borderId="0" xfId="0" applyFont="1" applyFill="1"/>
    <xf numFmtId="10" fontId="6" fillId="0" borderId="0" xfId="0" applyNumberFormat="1" applyFont="1" applyBorder="1" applyAlignment="1">
      <alignment horizontal="right"/>
    </xf>
    <xf numFmtId="0" fontId="6" fillId="0" borderId="0" xfId="0" applyFont="1"/>
    <xf numFmtId="10" fontId="6" fillId="0" borderId="0" xfId="0" applyNumberFormat="1" applyFont="1" applyBorder="1"/>
    <xf numFmtId="167" fontId="5" fillId="0" borderId="15" xfId="1" applyNumberFormat="1" applyFont="1" applyBorder="1" applyAlignment="1">
      <alignment horizontal="right"/>
    </xf>
    <xf numFmtId="8" fontId="5" fillId="0" borderId="8" xfId="0" applyNumberFormat="1" applyFont="1" applyBorder="1" applyAlignment="1">
      <alignment horizontal="right"/>
    </xf>
    <xf numFmtId="6" fontId="5" fillId="0" borderId="9" xfId="0" applyNumberFormat="1" applyFont="1" applyBorder="1" applyAlignment="1">
      <alignment horizontal="right"/>
    </xf>
    <xf numFmtId="166" fontId="5" fillId="0" borderId="14" xfId="3" applyNumberFormat="1" applyFont="1" applyBorder="1" applyAlignment="1">
      <alignment horizontal="right"/>
    </xf>
    <xf numFmtId="0" fontId="5" fillId="0" borderId="19" xfId="0" applyFont="1" applyBorder="1" applyAlignment="1">
      <alignment horizontal="right"/>
    </xf>
    <xf numFmtId="166" fontId="5" fillId="0" borderId="8" xfId="0" applyNumberFormat="1" applyFont="1" applyBorder="1" applyAlignment="1">
      <alignment horizontal="right"/>
    </xf>
    <xf numFmtId="167" fontId="5" fillId="0" borderId="14" xfId="1" applyNumberFormat="1" applyFont="1" applyBorder="1" applyAlignment="1">
      <alignment horizontal="right"/>
    </xf>
    <xf numFmtId="167" fontId="5" fillId="0" borderId="8" xfId="0" applyNumberFormat="1" applyFont="1" applyBorder="1" applyAlignment="1">
      <alignment horizontal="right"/>
    </xf>
    <xf numFmtId="167" fontId="5" fillId="0" borderId="21" xfId="1" applyNumberFormat="1" applyFont="1" applyBorder="1" applyAlignment="1">
      <alignment horizontal="right"/>
    </xf>
    <xf numFmtId="0" fontId="5" fillId="0" borderId="20" xfId="0" applyFont="1" applyBorder="1" applyAlignment="1">
      <alignment horizontal="right"/>
    </xf>
    <xf numFmtId="10" fontId="6" fillId="0" borderId="3" xfId="0" applyNumberFormat="1" applyFont="1" applyBorder="1" applyAlignment="1">
      <alignment horizontal="right"/>
    </xf>
    <xf numFmtId="0" fontId="5" fillId="0" borderId="0" xfId="0" applyFont="1" applyFill="1" applyBorder="1" applyAlignment="1">
      <alignment horizontal="right"/>
    </xf>
    <xf numFmtId="0" fontId="5" fillId="0" borderId="0" xfId="0" applyFont="1" applyFill="1" applyBorder="1" applyAlignment="1">
      <alignment horizontal="left"/>
    </xf>
    <xf numFmtId="0" fontId="6" fillId="0" borderId="0" xfId="0" applyFont="1" applyFill="1" applyBorder="1" applyAlignment="1">
      <alignment horizontal="right"/>
    </xf>
    <xf numFmtId="3" fontId="6" fillId="0" borderId="0" xfId="0" applyNumberFormat="1" applyFont="1" applyFill="1" applyBorder="1" applyAlignment="1">
      <alignment horizontal="right"/>
    </xf>
    <xf numFmtId="10" fontId="6" fillId="0" borderId="0" xfId="0" applyNumberFormat="1" applyFont="1" applyFill="1" applyBorder="1" applyAlignment="1">
      <alignment horizontal="right"/>
    </xf>
    <xf numFmtId="3" fontId="6" fillId="0" borderId="0" xfId="0" applyNumberFormat="1" applyFont="1" applyFill="1" applyBorder="1"/>
    <xf numFmtId="10" fontId="6" fillId="0" borderId="0" xfId="0" applyNumberFormat="1" applyFont="1" applyFill="1" applyBorder="1"/>
    <xf numFmtId="0" fontId="6" fillId="3" borderId="0" xfId="0" applyFont="1" applyFill="1"/>
    <xf numFmtId="166" fontId="5" fillId="3" borderId="14" xfId="3" applyNumberFormat="1" applyFont="1" applyFill="1" applyBorder="1" applyAlignment="1">
      <alignment horizontal="right"/>
    </xf>
    <xf numFmtId="0" fontId="5" fillId="3" borderId="8" xfId="0" applyFont="1" applyFill="1" applyBorder="1" applyAlignment="1">
      <alignment horizontal="right"/>
    </xf>
    <xf numFmtId="3" fontId="5" fillId="3" borderId="19" xfId="0" applyNumberFormat="1" applyFont="1" applyFill="1" applyBorder="1" applyAlignment="1">
      <alignment horizontal="right"/>
    </xf>
    <xf numFmtId="167" fontId="5" fillId="3" borderId="14" xfId="1" applyNumberFormat="1" applyFont="1" applyFill="1" applyBorder="1" applyAlignment="1">
      <alignment horizontal="right"/>
    </xf>
    <xf numFmtId="167" fontId="5" fillId="3" borderId="8" xfId="0" applyNumberFormat="1" applyFont="1" applyFill="1" applyBorder="1" applyAlignment="1">
      <alignment horizontal="right"/>
    </xf>
    <xf numFmtId="167" fontId="5" fillId="3" borderId="19" xfId="0" applyNumberFormat="1" applyFont="1" applyFill="1" applyBorder="1" applyAlignment="1">
      <alignment horizontal="right"/>
    </xf>
    <xf numFmtId="1" fontId="5" fillId="3" borderId="8" xfId="0" applyNumberFormat="1" applyFont="1" applyFill="1" applyBorder="1" applyAlignment="1">
      <alignment horizontal="right"/>
    </xf>
    <xf numFmtId="1" fontId="5" fillId="3" borderId="19" xfId="0" applyNumberFormat="1" applyFont="1" applyFill="1" applyBorder="1" applyAlignment="1">
      <alignment horizontal="right"/>
    </xf>
    <xf numFmtId="5" fontId="5" fillId="0" borderId="7" xfId="1" applyNumberFormat="1" applyFont="1" applyBorder="1" applyAlignment="1">
      <alignment horizontal="right"/>
    </xf>
    <xf numFmtId="0" fontId="1" fillId="0" borderId="0" xfId="0" applyFont="1" applyFill="1" applyBorder="1"/>
    <xf numFmtId="0" fontId="6" fillId="0" borderId="27" xfId="0" applyFont="1" applyBorder="1"/>
    <xf numFmtId="0" fontId="6" fillId="0" borderId="4" xfId="0" applyFont="1" applyBorder="1"/>
    <xf numFmtId="0" fontId="6" fillId="3" borderId="4" xfId="0" applyFont="1" applyFill="1" applyBorder="1"/>
    <xf numFmtId="0" fontId="6" fillId="0" borderId="0" xfId="0" applyFont="1" applyBorder="1"/>
    <xf numFmtId="0" fontId="6" fillId="0" borderId="5" xfId="0" applyFont="1" applyBorder="1"/>
    <xf numFmtId="0" fontId="6" fillId="3" borderId="0" xfId="0" applyFont="1" applyFill="1" applyBorder="1"/>
    <xf numFmtId="0" fontId="6" fillId="0" borderId="2" xfId="0" applyFont="1" applyBorder="1"/>
    <xf numFmtId="0" fontId="6" fillId="0" borderId="3" xfId="0" applyFont="1" applyBorder="1"/>
    <xf numFmtId="0" fontId="0" fillId="0" borderId="0" xfId="0" applyFont="1"/>
    <xf numFmtId="10" fontId="6" fillId="4" borderId="3" xfId="0" applyNumberFormat="1" applyFont="1" applyFill="1" applyBorder="1" applyAlignment="1">
      <alignment horizontal="right"/>
    </xf>
    <xf numFmtId="10" fontId="6" fillId="4" borderId="3" xfId="0" applyNumberFormat="1" applyFont="1" applyFill="1" applyBorder="1"/>
    <xf numFmtId="10" fontId="6" fillId="4" borderId="0" xfId="0" applyNumberFormat="1" applyFont="1" applyFill="1" applyBorder="1" applyAlignment="1">
      <alignment horizontal="right"/>
    </xf>
    <xf numFmtId="10" fontId="6" fillId="4" borderId="0" xfId="0" applyNumberFormat="1" applyFont="1" applyFill="1" applyBorder="1"/>
    <xf numFmtId="10" fontId="6" fillId="4" borderId="5" xfId="0" applyNumberFormat="1" applyFont="1" applyFill="1" applyBorder="1" applyAlignment="1">
      <alignment horizontal="right"/>
    </xf>
    <xf numFmtId="10" fontId="6" fillId="4" borderId="5" xfId="0" applyNumberFormat="1" applyFont="1" applyFill="1" applyBorder="1"/>
    <xf numFmtId="10" fontId="6" fillId="5" borderId="3" xfId="0" applyNumberFormat="1" applyFont="1" applyFill="1" applyBorder="1" applyAlignment="1">
      <alignment horizontal="right"/>
    </xf>
    <xf numFmtId="10" fontId="6" fillId="5" borderId="3" xfId="0" applyNumberFormat="1" applyFont="1" applyFill="1" applyBorder="1"/>
    <xf numFmtId="3" fontId="6" fillId="0" borderId="29" xfId="0" applyNumberFormat="1" applyFont="1" applyBorder="1" applyAlignment="1">
      <alignment horizontal="right"/>
    </xf>
    <xf numFmtId="1" fontId="5" fillId="0" borderId="30" xfId="0" applyNumberFormat="1" applyFont="1" applyBorder="1"/>
    <xf numFmtId="3" fontId="6" fillId="0" borderId="15" xfId="0" applyNumberFormat="1" applyFont="1" applyBorder="1" applyAlignment="1">
      <alignment horizontal="right"/>
    </xf>
    <xf numFmtId="1" fontId="5" fillId="0" borderId="9" xfId="0" applyNumberFormat="1" applyFont="1" applyFill="1" applyBorder="1" applyAlignment="1">
      <alignment horizontal="right"/>
    </xf>
    <xf numFmtId="3" fontId="6" fillId="4" borderId="29" xfId="0" applyNumberFormat="1" applyFont="1" applyFill="1" applyBorder="1" applyAlignment="1">
      <alignment horizontal="right"/>
    </xf>
    <xf numFmtId="1" fontId="5" fillId="4" borderId="30" xfId="0" applyNumberFormat="1" applyFont="1" applyFill="1" applyBorder="1" applyAlignment="1">
      <alignment horizontal="right"/>
    </xf>
    <xf numFmtId="3" fontId="6" fillId="4" borderId="15" xfId="0" applyNumberFormat="1" applyFont="1" applyFill="1" applyBorder="1" applyAlignment="1">
      <alignment horizontal="right"/>
    </xf>
    <xf numFmtId="1" fontId="5" fillId="4" borderId="9" xfId="0" applyNumberFormat="1" applyFont="1" applyFill="1" applyBorder="1" applyAlignment="1">
      <alignment horizontal="right"/>
    </xf>
    <xf numFmtId="3" fontId="6" fillId="4" borderId="25" xfId="0" applyNumberFormat="1" applyFont="1" applyFill="1" applyBorder="1" applyAlignment="1">
      <alignment horizontal="right"/>
    </xf>
    <xf numFmtId="1" fontId="5" fillId="4" borderId="23" xfId="0" applyNumberFormat="1" applyFont="1" applyFill="1" applyBorder="1" applyAlignment="1">
      <alignment horizontal="right"/>
    </xf>
    <xf numFmtId="3" fontId="6" fillId="5" borderId="29" xfId="0" applyNumberFormat="1" applyFont="1" applyFill="1" applyBorder="1" applyAlignment="1">
      <alignment horizontal="right"/>
    </xf>
    <xf numFmtId="1" fontId="5" fillId="5" borderId="30" xfId="0" applyNumberFormat="1" applyFont="1" applyFill="1" applyBorder="1" applyAlignment="1">
      <alignment horizontal="right"/>
    </xf>
    <xf numFmtId="3" fontId="6" fillId="5" borderId="16" xfId="0" applyNumberFormat="1" applyFont="1" applyFill="1" applyBorder="1" applyAlignment="1">
      <alignment horizontal="right"/>
    </xf>
    <xf numFmtId="10" fontId="6" fillId="5" borderId="10" xfId="0" applyNumberFormat="1" applyFont="1" applyFill="1" applyBorder="1" applyAlignment="1">
      <alignment horizontal="right"/>
    </xf>
    <xf numFmtId="1" fontId="5" fillId="5" borderId="11" xfId="0" applyNumberFormat="1" applyFont="1" applyFill="1" applyBorder="1" applyAlignment="1">
      <alignment horizontal="right"/>
    </xf>
    <xf numFmtId="0" fontId="5" fillId="0" borderId="9" xfId="0" applyFont="1" applyFill="1" applyBorder="1" applyAlignment="1">
      <alignment horizontal="right"/>
    </xf>
    <xf numFmtId="3" fontId="6" fillId="0" borderId="15" xfId="0" applyNumberFormat="1" applyFont="1" applyBorder="1"/>
    <xf numFmtId="3" fontId="6" fillId="4" borderId="29" xfId="0" applyNumberFormat="1" applyFont="1" applyFill="1" applyBorder="1"/>
    <xf numFmtId="0" fontId="5" fillId="4" borderId="30" xfId="0" applyFont="1" applyFill="1" applyBorder="1" applyAlignment="1">
      <alignment horizontal="right"/>
    </xf>
    <xf numFmtId="3" fontId="6" fillId="4" borderId="15" xfId="0" applyNumberFormat="1" applyFont="1" applyFill="1" applyBorder="1"/>
    <xf numFmtId="0" fontId="5" fillId="4" borderId="9" xfId="0" applyFont="1" applyFill="1" applyBorder="1" applyAlignment="1">
      <alignment horizontal="right"/>
    </xf>
    <xf numFmtId="3" fontId="6" fillId="4" borderId="25" xfId="0" applyNumberFormat="1" applyFont="1" applyFill="1" applyBorder="1"/>
    <xf numFmtId="0" fontId="5" fillId="4" borderId="23" xfId="0" applyFont="1" applyFill="1" applyBorder="1" applyAlignment="1">
      <alignment horizontal="right"/>
    </xf>
    <xf numFmtId="3" fontId="6" fillId="5" borderId="29" xfId="0" applyNumberFormat="1" applyFont="1" applyFill="1" applyBorder="1"/>
    <xf numFmtId="0" fontId="5" fillId="5" borderId="30" xfId="0" applyFont="1" applyFill="1" applyBorder="1" applyAlignment="1">
      <alignment horizontal="right"/>
    </xf>
    <xf numFmtId="3" fontId="6" fillId="5" borderId="16" xfId="0" applyNumberFormat="1" applyFont="1" applyFill="1" applyBorder="1"/>
    <xf numFmtId="10" fontId="6" fillId="5" borderId="10" xfId="0" applyNumberFormat="1" applyFont="1" applyFill="1" applyBorder="1"/>
    <xf numFmtId="0" fontId="5" fillId="5" borderId="11" xfId="0" applyFont="1" applyFill="1" applyBorder="1" applyAlignment="1">
      <alignment horizontal="right"/>
    </xf>
    <xf numFmtId="0" fontId="5" fillId="0" borderId="30" xfId="0" applyFont="1" applyFill="1" applyBorder="1" applyAlignment="1">
      <alignment horizontal="right"/>
    </xf>
    <xf numFmtId="0" fontId="8" fillId="6" borderId="24" xfId="0" applyFont="1" applyFill="1" applyBorder="1" applyAlignment="1">
      <alignment horizontal="right" wrapText="1"/>
    </xf>
    <xf numFmtId="0" fontId="8" fillId="6" borderId="26" xfId="0" applyFont="1" applyFill="1" applyBorder="1" applyAlignment="1">
      <alignment horizontal="right" wrapText="1"/>
    </xf>
    <xf numFmtId="0" fontId="8" fillId="6" borderId="22" xfId="0" applyFont="1" applyFill="1" applyBorder="1" applyAlignment="1">
      <alignment horizontal="right" wrapText="1"/>
    </xf>
    <xf numFmtId="0" fontId="1" fillId="0" borderId="0" xfId="0" applyFont="1" applyFill="1" applyAlignment="1">
      <alignment vertical="center"/>
    </xf>
    <xf numFmtId="0" fontId="8" fillId="6" borderId="6" xfId="0" applyFont="1" applyFill="1" applyBorder="1" applyAlignment="1">
      <alignment horizontal="left" indent="5"/>
    </xf>
    <xf numFmtId="0" fontId="6" fillId="0" borderId="4" xfId="0" applyFont="1" applyBorder="1" applyAlignment="1">
      <alignment horizontal="right" indent="2"/>
    </xf>
    <xf numFmtId="0" fontId="6" fillId="4" borderId="2" xfId="0" applyFont="1" applyFill="1" applyBorder="1" applyAlignment="1">
      <alignment horizontal="right" indent="2"/>
    </xf>
    <xf numFmtId="0" fontId="6" fillId="4" borderId="4" xfId="0" applyFont="1" applyFill="1" applyBorder="1" applyAlignment="1">
      <alignment horizontal="right" indent="2"/>
    </xf>
    <xf numFmtId="0" fontId="6" fillId="4" borderId="27" xfId="0" applyFont="1" applyFill="1" applyBorder="1" applyAlignment="1">
      <alignment horizontal="right" indent="2"/>
    </xf>
    <xf numFmtId="0" fontId="6" fillId="5" borderId="2" xfId="0" applyFont="1" applyFill="1" applyBorder="1" applyAlignment="1">
      <alignment horizontal="right" indent="2"/>
    </xf>
    <xf numFmtId="0" fontId="6" fillId="5" borderId="27" xfId="0" applyFont="1" applyFill="1" applyBorder="1" applyAlignment="1">
      <alignment horizontal="right" indent="2"/>
    </xf>
    <xf numFmtId="0" fontId="8" fillId="6" borderId="26" xfId="0" applyFont="1" applyFill="1" applyBorder="1" applyAlignment="1">
      <alignment horizontal="center"/>
    </xf>
    <xf numFmtId="0" fontId="6" fillId="2" borderId="17" xfId="0" applyFont="1" applyFill="1" applyBorder="1" applyAlignment="1">
      <alignment horizontal="right" wrapText="1"/>
    </xf>
    <xf numFmtId="0" fontId="6" fillId="2" borderId="1" xfId="0" applyFont="1" applyFill="1" applyBorder="1" applyAlignment="1">
      <alignment horizontal="right" wrapText="1"/>
    </xf>
    <xf numFmtId="0" fontId="6" fillId="2" borderId="18" xfId="0" applyFont="1" applyFill="1" applyBorder="1" applyAlignment="1">
      <alignment horizontal="right" wrapText="1"/>
    </xf>
    <xf numFmtId="0" fontId="6" fillId="2" borderId="24" xfId="0" applyFont="1" applyFill="1" applyBorder="1" applyAlignment="1">
      <alignment horizontal="right" wrapText="1"/>
    </xf>
    <xf numFmtId="0" fontId="6" fillId="2" borderId="22" xfId="0" applyFont="1" applyFill="1" applyBorder="1" applyAlignment="1">
      <alignment horizontal="right" wrapText="1"/>
    </xf>
    <xf numFmtId="0" fontId="6" fillId="0" borderId="29" xfId="0" applyFont="1" applyBorder="1"/>
    <xf numFmtId="0" fontId="6" fillId="0" borderId="30" xfId="0" applyFont="1" applyBorder="1"/>
    <xf numFmtId="167" fontId="5" fillId="0" borderId="0" xfId="1" applyNumberFormat="1" applyFont="1" applyFill="1" applyBorder="1" applyAlignment="1">
      <alignment horizontal="center"/>
    </xf>
    <xf numFmtId="0" fontId="0" fillId="0" borderId="29" xfId="0" applyFont="1" applyBorder="1" applyAlignment="1">
      <alignment horizontal="left" vertical="top" wrapText="1"/>
    </xf>
    <xf numFmtId="0" fontId="0" fillId="0" borderId="3" xfId="0" applyFont="1" applyBorder="1" applyAlignment="1">
      <alignment horizontal="left" vertical="top" wrapText="1"/>
    </xf>
    <xf numFmtId="0" fontId="0" fillId="0" borderId="30" xfId="0" applyFont="1" applyBorder="1" applyAlignment="1">
      <alignment horizontal="left" vertical="top" wrapText="1"/>
    </xf>
    <xf numFmtId="0" fontId="0" fillId="0" borderId="15" xfId="0" applyFont="1" applyBorder="1" applyAlignment="1">
      <alignment horizontal="left" vertical="top" wrapText="1"/>
    </xf>
    <xf numFmtId="0" fontId="0" fillId="0" borderId="0" xfId="0" applyFont="1" applyBorder="1" applyAlignment="1">
      <alignment horizontal="left" vertical="top" wrapText="1"/>
    </xf>
    <xf numFmtId="0" fontId="0" fillId="0" borderId="9" xfId="0" applyFont="1" applyBorder="1" applyAlignment="1">
      <alignment horizontal="left" vertical="top" wrapText="1"/>
    </xf>
    <xf numFmtId="0" fontId="0" fillId="0" borderId="16" xfId="0" applyFont="1" applyBorder="1" applyAlignment="1">
      <alignment horizontal="left" vertical="top" wrapText="1"/>
    </xf>
    <xf numFmtId="0" fontId="0" fillId="0" borderId="10" xfId="0" applyFont="1" applyBorder="1" applyAlignment="1">
      <alignment horizontal="left" vertical="top" wrapText="1"/>
    </xf>
    <xf numFmtId="0" fontId="0" fillId="0" borderId="11" xfId="0" applyFont="1" applyBorder="1" applyAlignment="1">
      <alignment horizontal="left" vertical="top" wrapText="1"/>
    </xf>
    <xf numFmtId="0" fontId="0" fillId="0" borderId="0" xfId="0" applyFont="1" applyAlignment="1">
      <alignment horizontal="left" vertical="top" wrapText="1"/>
    </xf>
    <xf numFmtId="165" fontId="5" fillId="3" borderId="15" xfId="2" applyNumberFormat="1" applyFont="1" applyFill="1" applyBorder="1" applyAlignment="1">
      <alignment horizontal="center"/>
    </xf>
    <xf numFmtId="165" fontId="5" fillId="3" borderId="0" xfId="2" applyNumberFormat="1" applyFont="1" applyFill="1" applyBorder="1" applyAlignment="1">
      <alignment horizontal="center"/>
    </xf>
    <xf numFmtId="165" fontId="5" fillId="3" borderId="9" xfId="2" applyNumberFormat="1" applyFont="1" applyFill="1" applyBorder="1" applyAlignment="1">
      <alignment horizontal="center"/>
    </xf>
    <xf numFmtId="0" fontId="7" fillId="2" borderId="0" xfId="0" applyFont="1" applyFill="1" applyBorder="1" applyAlignment="1">
      <alignment horizontal="left" vertical="center"/>
    </xf>
    <xf numFmtId="167" fontId="3" fillId="0" borderId="16" xfId="1" applyNumberFormat="1" applyFont="1" applyBorder="1" applyAlignment="1">
      <alignment horizontal="center"/>
    </xf>
    <xf numFmtId="167" fontId="3" fillId="0" borderId="10" xfId="1" applyNumberFormat="1" applyFont="1" applyBorder="1" applyAlignment="1">
      <alignment horizontal="center"/>
    </xf>
    <xf numFmtId="167" fontId="3" fillId="0" borderId="11" xfId="1" applyNumberFormat="1" applyFont="1" applyBorder="1" applyAlignment="1">
      <alignment horizontal="center"/>
    </xf>
    <xf numFmtId="0" fontId="5" fillId="6" borderId="31" xfId="0" applyFont="1" applyFill="1" applyBorder="1" applyAlignment="1">
      <alignment horizontal="center"/>
    </xf>
    <xf numFmtId="0" fontId="5" fillId="6" borderId="32" xfId="0" applyFont="1" applyFill="1" applyBorder="1" applyAlignment="1">
      <alignment horizontal="center"/>
    </xf>
    <xf numFmtId="0" fontId="5" fillId="6" borderId="33" xfId="0" applyFont="1" applyFill="1" applyBorder="1" applyAlignment="1">
      <alignment horizontal="center"/>
    </xf>
    <xf numFmtId="10" fontId="5" fillId="0" borderId="25" xfId="0" applyNumberFormat="1" applyFont="1" applyBorder="1" applyAlignment="1">
      <alignment horizontal="center"/>
    </xf>
    <xf numFmtId="10" fontId="5" fillId="0" borderId="5" xfId="0" applyNumberFormat="1" applyFont="1" applyBorder="1" applyAlignment="1">
      <alignment horizontal="center"/>
    </xf>
    <xf numFmtId="10" fontId="5" fillId="0" borderId="23" xfId="0" applyNumberFormat="1" applyFont="1" applyBorder="1" applyAlignment="1">
      <alignment horizontal="center"/>
    </xf>
    <xf numFmtId="165" fontId="5" fillId="0" borderId="29" xfId="2" applyNumberFormat="1" applyFont="1" applyBorder="1" applyAlignment="1">
      <alignment horizontal="center"/>
    </xf>
    <xf numFmtId="165" fontId="5" fillId="0" borderId="3" xfId="2" applyNumberFormat="1" applyFont="1" applyBorder="1" applyAlignment="1">
      <alignment horizontal="center"/>
    </xf>
    <xf numFmtId="165" fontId="5" fillId="0" borderId="30" xfId="2" applyNumberFormat="1" applyFont="1" applyBorder="1" applyAlignment="1">
      <alignment horizontal="center"/>
    </xf>
    <xf numFmtId="3" fontId="5" fillId="0" borderId="29" xfId="0" applyNumberFormat="1" applyFont="1" applyBorder="1" applyAlignment="1">
      <alignment horizontal="center"/>
    </xf>
    <xf numFmtId="3" fontId="5" fillId="0" borderId="3" xfId="0" applyNumberFormat="1" applyFont="1" applyBorder="1" applyAlignment="1">
      <alignment horizontal="center"/>
    </xf>
    <xf numFmtId="3" fontId="5" fillId="0" borderId="30" xfId="0" applyNumberFormat="1" applyFont="1" applyBorder="1" applyAlignment="1">
      <alignment horizontal="center"/>
    </xf>
    <xf numFmtId="3" fontId="5" fillId="3" borderId="15" xfId="0" applyNumberFormat="1" applyFont="1" applyFill="1" applyBorder="1" applyAlignment="1">
      <alignment horizontal="center"/>
    </xf>
    <xf numFmtId="3" fontId="5" fillId="3" borderId="0" xfId="0" applyNumberFormat="1" applyFont="1" applyFill="1" applyBorder="1" applyAlignment="1">
      <alignment horizontal="center"/>
    </xf>
    <xf numFmtId="3" fontId="5" fillId="3" borderId="9" xfId="0" applyNumberFormat="1" applyFont="1" applyFill="1" applyBorder="1" applyAlignment="1">
      <alignment horizontal="center"/>
    </xf>
    <xf numFmtId="167" fontId="5" fillId="3" borderId="16" xfId="1" applyNumberFormat="1" applyFont="1" applyFill="1" applyBorder="1" applyAlignment="1">
      <alignment horizontal="center"/>
    </xf>
    <xf numFmtId="167" fontId="5" fillId="3" borderId="10" xfId="1" applyNumberFormat="1" applyFont="1" applyFill="1" applyBorder="1" applyAlignment="1">
      <alignment horizontal="center"/>
    </xf>
    <xf numFmtId="167" fontId="5" fillId="3" borderId="11" xfId="1" applyNumberFormat="1" applyFont="1" applyFill="1" applyBorder="1" applyAlignment="1">
      <alignment horizontal="center"/>
    </xf>
    <xf numFmtId="0" fontId="9" fillId="6" borderId="0" xfId="0" applyFont="1" applyFill="1" applyBorder="1" applyAlignment="1">
      <alignment horizontal="left" vertical="center"/>
    </xf>
    <xf numFmtId="0" fontId="5" fillId="0" borderId="15" xfId="0" applyFont="1" applyBorder="1" applyAlignment="1">
      <alignment horizontal="left" vertical="center" indent="5"/>
    </xf>
    <xf numFmtId="0" fontId="5" fillId="4" borderId="2" xfId="0" applyFont="1" applyFill="1" applyBorder="1" applyAlignment="1">
      <alignment horizontal="left" vertical="center" indent="5"/>
    </xf>
    <xf numFmtId="0" fontId="5" fillId="4" borderId="4" xfId="0" applyFont="1" applyFill="1" applyBorder="1" applyAlignment="1">
      <alignment horizontal="left" vertical="center" indent="5"/>
    </xf>
    <xf numFmtId="0" fontId="5" fillId="4" borderId="27" xfId="0" applyFont="1" applyFill="1" applyBorder="1" applyAlignment="1">
      <alignment horizontal="left" vertical="center" indent="5"/>
    </xf>
    <xf numFmtId="0" fontId="5" fillId="5" borderId="2" xfId="0" applyFont="1" applyFill="1" applyBorder="1" applyAlignment="1">
      <alignment horizontal="left" indent="5"/>
    </xf>
    <xf numFmtId="0" fontId="5" fillId="5" borderId="27" xfId="0" applyFont="1" applyFill="1" applyBorder="1" applyAlignment="1">
      <alignment horizontal="left" indent="5"/>
    </xf>
    <xf numFmtId="0" fontId="8" fillId="6" borderId="4" xfId="0" applyFont="1" applyFill="1" applyBorder="1" applyAlignment="1">
      <alignment horizontal="center" vertical="center"/>
    </xf>
    <xf numFmtId="0" fontId="8" fillId="6" borderId="0" xfId="0" applyFont="1" applyFill="1" applyBorder="1" applyAlignment="1">
      <alignment horizontal="center" vertical="center"/>
    </xf>
    <xf numFmtId="0" fontId="8" fillId="6" borderId="12" xfId="0" applyFont="1" applyFill="1" applyBorder="1" applyAlignment="1">
      <alignment horizontal="center" vertical="center" wrapText="1"/>
    </xf>
    <xf numFmtId="0" fontId="8" fillId="6" borderId="13" xfId="0" applyFont="1" applyFill="1" applyBorder="1" applyAlignment="1">
      <alignment horizontal="center" vertical="center" wrapText="1"/>
    </xf>
    <xf numFmtId="0" fontId="8" fillId="6" borderId="28" xfId="0" applyFont="1" applyFill="1" applyBorder="1" applyAlignment="1">
      <alignment horizontal="center" vertical="center" wrapText="1"/>
    </xf>
  </cellXfs>
  <cellStyles count="4">
    <cellStyle name="Comma" xfId="3" builtinId="3"/>
    <cellStyle name="Currency" xfId="1" builtinId="4"/>
    <cellStyle name="Normal" xfId="0" builtinId="0"/>
    <cellStyle name="Percent" xfId="2" builtinId="5"/>
  </cellStyles>
  <dxfs count="0"/>
  <tableStyles count="0" defaultTableStyle="TableStyleMedium2" defaultPivotStyle="PivotStyleLight16"/>
  <colors>
    <mruColors>
      <color rgb="FFCCFF99"/>
      <color rgb="FFFFCC66"/>
      <color rgb="FFFFFF99"/>
      <color rgb="FF66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
  <sheetViews>
    <sheetView showGridLines="0" tabSelected="1" topLeftCell="A10" workbookViewId="0">
      <selection activeCell="D4" sqref="D4:D19"/>
    </sheetView>
  </sheetViews>
  <sheetFormatPr defaultColWidth="9.140625" defaultRowHeight="15" x14ac:dyDescent="0.25"/>
  <cols>
    <col min="1" max="1" width="33.85546875" style="1" customWidth="1"/>
    <col min="2" max="2" width="7.28515625" style="1" customWidth="1"/>
    <col min="3" max="14" width="10.7109375" style="1" customWidth="1"/>
    <col min="15" max="16384" width="9.140625" style="2"/>
  </cols>
  <sheetData>
    <row r="1" spans="1:14" s="89" customFormat="1" ht="24.95" customHeight="1" thickBot="1" x14ac:dyDescent="0.3">
      <c r="A1" s="119" t="s">
        <v>43</v>
      </c>
      <c r="B1" s="119"/>
      <c r="C1" s="119"/>
      <c r="D1" s="119"/>
      <c r="E1" s="119"/>
      <c r="F1" s="119"/>
      <c r="G1" s="119"/>
      <c r="H1" s="119"/>
      <c r="I1" s="119"/>
      <c r="J1" s="119"/>
      <c r="K1" s="119"/>
      <c r="L1" s="119"/>
      <c r="M1" s="119"/>
      <c r="N1" s="119"/>
    </row>
    <row r="2" spans="1:14" s="7" customFormat="1" ht="36.75" customHeight="1" x14ac:dyDescent="0.25">
      <c r="A2" s="148"/>
      <c r="B2" s="149"/>
      <c r="C2" s="150" t="s">
        <v>44</v>
      </c>
      <c r="D2" s="151"/>
      <c r="E2" s="152"/>
      <c r="F2" s="150" t="s">
        <v>45</v>
      </c>
      <c r="G2" s="151"/>
      <c r="H2" s="152"/>
      <c r="I2" s="150" t="s">
        <v>46</v>
      </c>
      <c r="J2" s="151"/>
      <c r="K2" s="152"/>
      <c r="L2" s="150" t="s">
        <v>47</v>
      </c>
      <c r="M2" s="151"/>
      <c r="N2" s="152"/>
    </row>
    <row r="3" spans="1:14" s="4" customFormat="1" ht="30" customHeight="1" x14ac:dyDescent="0.25">
      <c r="A3" s="90" t="s">
        <v>11</v>
      </c>
      <c r="B3" s="97" t="s">
        <v>0</v>
      </c>
      <c r="C3" s="86" t="s">
        <v>1</v>
      </c>
      <c r="D3" s="87" t="s">
        <v>2</v>
      </c>
      <c r="E3" s="88" t="s">
        <v>34</v>
      </c>
      <c r="F3" s="86" t="s">
        <v>1</v>
      </c>
      <c r="G3" s="87" t="s">
        <v>2</v>
      </c>
      <c r="H3" s="88" t="s">
        <v>34</v>
      </c>
      <c r="I3" s="86" t="s">
        <v>1</v>
      </c>
      <c r="J3" s="87" t="s">
        <v>2</v>
      </c>
      <c r="K3" s="88" t="s">
        <v>34</v>
      </c>
      <c r="L3" s="86" t="s">
        <v>1</v>
      </c>
      <c r="M3" s="87" t="s">
        <v>2</v>
      </c>
      <c r="N3" s="88" t="s">
        <v>34</v>
      </c>
    </row>
    <row r="4" spans="1:14" s="3" customFormat="1" x14ac:dyDescent="0.25">
      <c r="A4" s="142" t="s">
        <v>12</v>
      </c>
      <c r="B4" s="91">
        <v>1</v>
      </c>
      <c r="C4" s="57">
        <v>9920</v>
      </c>
      <c r="D4" s="21">
        <v>9.7699999999999995E-2</v>
      </c>
      <c r="E4" s="58">
        <f>ROUND(C4*D4,0)</f>
        <v>969</v>
      </c>
      <c r="F4" s="59">
        <v>10180</v>
      </c>
      <c r="G4" s="8">
        <v>9.5200000000000007E-2</v>
      </c>
      <c r="H4" s="72">
        <f t="shared" ref="H4:H19" si="0">ROUND(F4*G4,0)</f>
        <v>969</v>
      </c>
      <c r="I4" s="57">
        <v>9640</v>
      </c>
      <c r="J4" s="21">
        <v>9.64E-2</v>
      </c>
      <c r="K4" s="85">
        <f t="shared" ref="K4:K19" si="1">ROUND(I4*J4,0)</f>
        <v>929</v>
      </c>
      <c r="L4" s="57">
        <v>11970</v>
      </c>
      <c r="M4" s="21">
        <v>9.1800000000000007E-2</v>
      </c>
      <c r="N4" s="85">
        <f t="shared" ref="N4:N19" si="2">ROUND(L4*M4,0)</f>
        <v>1099</v>
      </c>
    </row>
    <row r="5" spans="1:14" x14ac:dyDescent="0.25">
      <c r="A5" s="142"/>
      <c r="B5" s="91">
        <v>2</v>
      </c>
      <c r="C5" s="59">
        <v>11120</v>
      </c>
      <c r="D5" s="8">
        <v>8.8099999999999998E-2</v>
      </c>
      <c r="E5" s="60">
        <f t="shared" ref="E5:E19" si="3">ROUND(C5*D5,0)</f>
        <v>980</v>
      </c>
      <c r="F5" s="73">
        <v>12030</v>
      </c>
      <c r="G5" s="10">
        <v>0.1055</v>
      </c>
      <c r="H5" s="72">
        <f t="shared" si="0"/>
        <v>1269</v>
      </c>
      <c r="I5" s="73">
        <v>7790</v>
      </c>
      <c r="J5" s="10">
        <v>0.10009999999999999</v>
      </c>
      <c r="K5" s="72">
        <f t="shared" si="1"/>
        <v>780</v>
      </c>
      <c r="L5" s="73">
        <v>12120</v>
      </c>
      <c r="M5" s="10">
        <v>0.1031</v>
      </c>
      <c r="N5" s="72">
        <f t="shared" si="2"/>
        <v>1250</v>
      </c>
    </row>
    <row r="6" spans="1:14" x14ac:dyDescent="0.25">
      <c r="A6" s="142"/>
      <c r="B6" s="91">
        <v>3</v>
      </c>
      <c r="C6" s="59">
        <v>13910</v>
      </c>
      <c r="D6" s="8">
        <v>9.7000000000000003E-2</v>
      </c>
      <c r="E6" s="60">
        <f t="shared" si="3"/>
        <v>1349</v>
      </c>
      <c r="F6" s="73">
        <v>11280</v>
      </c>
      <c r="G6" s="10">
        <v>0.10100000000000001</v>
      </c>
      <c r="H6" s="72">
        <f t="shared" si="0"/>
        <v>1139</v>
      </c>
      <c r="I6" s="73">
        <v>10430</v>
      </c>
      <c r="J6" s="10">
        <v>9.9699999999999997E-2</v>
      </c>
      <c r="K6" s="72">
        <f t="shared" si="1"/>
        <v>1040</v>
      </c>
      <c r="L6" s="73">
        <v>12040</v>
      </c>
      <c r="M6" s="10">
        <v>0.1021</v>
      </c>
      <c r="N6" s="72">
        <f t="shared" si="2"/>
        <v>1229</v>
      </c>
    </row>
    <row r="7" spans="1:14" x14ac:dyDescent="0.25">
      <c r="A7" s="142"/>
      <c r="B7" s="91">
        <v>4</v>
      </c>
      <c r="C7" s="59">
        <v>8250</v>
      </c>
      <c r="D7" s="8">
        <v>9.5699999999999993E-2</v>
      </c>
      <c r="E7" s="60">
        <f t="shared" si="3"/>
        <v>790</v>
      </c>
      <c r="F7" s="73">
        <v>15630</v>
      </c>
      <c r="G7" s="10">
        <v>0.10100000000000001</v>
      </c>
      <c r="H7" s="72">
        <f t="shared" si="0"/>
        <v>1579</v>
      </c>
      <c r="I7" s="73">
        <v>16880</v>
      </c>
      <c r="J7" s="10">
        <v>9.2399999999999996E-2</v>
      </c>
      <c r="K7" s="72">
        <f t="shared" si="1"/>
        <v>1560</v>
      </c>
      <c r="L7" s="73">
        <v>12020</v>
      </c>
      <c r="M7" s="10">
        <v>0.1106</v>
      </c>
      <c r="N7" s="72">
        <f t="shared" si="2"/>
        <v>1329</v>
      </c>
    </row>
    <row r="8" spans="1:14" x14ac:dyDescent="0.25">
      <c r="A8" s="142"/>
      <c r="B8" s="91">
        <v>5</v>
      </c>
      <c r="C8" s="59">
        <v>8160</v>
      </c>
      <c r="D8" s="8">
        <v>0.1004</v>
      </c>
      <c r="E8" s="60">
        <f t="shared" si="3"/>
        <v>819</v>
      </c>
      <c r="F8" s="73">
        <v>10080</v>
      </c>
      <c r="G8" s="10">
        <v>0.1031</v>
      </c>
      <c r="H8" s="72">
        <f t="shared" si="0"/>
        <v>1039</v>
      </c>
      <c r="I8" s="73">
        <v>11670</v>
      </c>
      <c r="J8" s="10">
        <v>9.4200000000000006E-2</v>
      </c>
      <c r="K8" s="72">
        <f t="shared" si="1"/>
        <v>1099</v>
      </c>
      <c r="L8" s="73">
        <v>12200</v>
      </c>
      <c r="M8" s="10">
        <v>0.1016</v>
      </c>
      <c r="N8" s="72">
        <f t="shared" si="2"/>
        <v>1240</v>
      </c>
    </row>
    <row r="9" spans="1:14" x14ac:dyDescent="0.25">
      <c r="A9" s="142"/>
      <c r="B9" s="91">
        <v>6</v>
      </c>
      <c r="C9" s="59">
        <v>9340</v>
      </c>
      <c r="D9" s="8">
        <v>0.1145</v>
      </c>
      <c r="E9" s="60">
        <f t="shared" si="3"/>
        <v>1069</v>
      </c>
      <c r="F9" s="73">
        <v>8000</v>
      </c>
      <c r="G9" s="10">
        <v>9.1200000000000003E-2</v>
      </c>
      <c r="H9" s="72">
        <f t="shared" si="0"/>
        <v>730</v>
      </c>
      <c r="I9" s="73">
        <v>13030</v>
      </c>
      <c r="J9" s="10">
        <v>9.1999999999999998E-2</v>
      </c>
      <c r="K9" s="72">
        <f t="shared" si="1"/>
        <v>1199</v>
      </c>
      <c r="L9" s="73">
        <v>11860</v>
      </c>
      <c r="M9" s="10">
        <v>0.1028</v>
      </c>
      <c r="N9" s="72">
        <f t="shared" si="2"/>
        <v>1219</v>
      </c>
    </row>
    <row r="10" spans="1:14" x14ac:dyDescent="0.25">
      <c r="A10" s="142"/>
      <c r="B10" s="91">
        <v>7</v>
      </c>
      <c r="C10" s="59">
        <v>9290</v>
      </c>
      <c r="D10" s="8">
        <v>0.10970000000000001</v>
      </c>
      <c r="E10" s="60">
        <f t="shared" si="3"/>
        <v>1019</v>
      </c>
      <c r="F10" s="73">
        <v>10320</v>
      </c>
      <c r="G10" s="10">
        <v>0.1065</v>
      </c>
      <c r="H10" s="72">
        <f t="shared" si="0"/>
        <v>1099</v>
      </c>
      <c r="I10" s="73">
        <v>13480</v>
      </c>
      <c r="J10" s="10">
        <v>9.7900000000000001E-2</v>
      </c>
      <c r="K10" s="72">
        <f t="shared" si="1"/>
        <v>1320</v>
      </c>
      <c r="L10" s="73">
        <v>12090</v>
      </c>
      <c r="M10" s="10">
        <v>8.9300000000000004E-2</v>
      </c>
      <c r="N10" s="72">
        <f t="shared" si="2"/>
        <v>1080</v>
      </c>
    </row>
    <row r="11" spans="1:14" x14ac:dyDescent="0.25">
      <c r="A11" s="142"/>
      <c r="B11" s="91">
        <v>8</v>
      </c>
      <c r="C11" s="59">
        <v>10120</v>
      </c>
      <c r="D11" s="8">
        <v>0.1096</v>
      </c>
      <c r="E11" s="60">
        <f t="shared" si="3"/>
        <v>1109</v>
      </c>
      <c r="F11" s="73">
        <v>10770</v>
      </c>
      <c r="G11" s="10">
        <v>0.09</v>
      </c>
      <c r="H11" s="72">
        <f t="shared" si="0"/>
        <v>969</v>
      </c>
      <c r="I11" s="73">
        <v>11210</v>
      </c>
      <c r="J11" s="10">
        <v>0.107</v>
      </c>
      <c r="K11" s="72">
        <f t="shared" si="1"/>
        <v>1199</v>
      </c>
      <c r="L11" s="73">
        <v>11750</v>
      </c>
      <c r="M11" s="10">
        <v>9.0999999999999998E-2</v>
      </c>
      <c r="N11" s="72">
        <f t="shared" si="2"/>
        <v>1069</v>
      </c>
    </row>
    <row r="12" spans="1:14" x14ac:dyDescent="0.25">
      <c r="A12" s="142"/>
      <c r="B12" s="91">
        <v>9</v>
      </c>
      <c r="C12" s="59">
        <v>9000</v>
      </c>
      <c r="D12" s="8">
        <v>0.09</v>
      </c>
      <c r="E12" s="60">
        <f t="shared" si="3"/>
        <v>810</v>
      </c>
      <c r="F12" s="73">
        <v>9560</v>
      </c>
      <c r="G12" s="10">
        <v>9.9299999999999999E-2</v>
      </c>
      <c r="H12" s="72">
        <f t="shared" si="0"/>
        <v>949</v>
      </c>
      <c r="I12" s="73">
        <v>11930</v>
      </c>
      <c r="J12" s="10">
        <v>0.1106</v>
      </c>
      <c r="K12" s="72">
        <f t="shared" si="1"/>
        <v>1319</v>
      </c>
      <c r="L12" s="73">
        <v>12000</v>
      </c>
      <c r="M12" s="10">
        <v>0.105</v>
      </c>
      <c r="N12" s="72">
        <f t="shared" si="2"/>
        <v>1260</v>
      </c>
    </row>
    <row r="13" spans="1:14" x14ac:dyDescent="0.25">
      <c r="A13" s="142"/>
      <c r="B13" s="91">
        <v>10</v>
      </c>
      <c r="C13" s="59">
        <v>10460</v>
      </c>
      <c r="D13" s="8">
        <v>9.4600000000000004E-2</v>
      </c>
      <c r="E13" s="60">
        <f t="shared" si="3"/>
        <v>990</v>
      </c>
      <c r="F13" s="73">
        <v>12930</v>
      </c>
      <c r="G13" s="10">
        <v>0.1067</v>
      </c>
      <c r="H13" s="72">
        <f t="shared" si="0"/>
        <v>1380</v>
      </c>
      <c r="I13" s="73">
        <v>16530</v>
      </c>
      <c r="J13" s="10">
        <v>0.1082</v>
      </c>
      <c r="K13" s="72">
        <f t="shared" si="1"/>
        <v>1789</v>
      </c>
      <c r="L13" s="73">
        <v>11910</v>
      </c>
      <c r="M13" s="10">
        <v>9.9000000000000005E-2</v>
      </c>
      <c r="N13" s="72">
        <f t="shared" si="2"/>
        <v>1179</v>
      </c>
    </row>
    <row r="14" spans="1:14" x14ac:dyDescent="0.25">
      <c r="A14" s="143" t="s">
        <v>13</v>
      </c>
      <c r="B14" s="92">
        <v>11</v>
      </c>
      <c r="C14" s="61">
        <v>10770</v>
      </c>
      <c r="D14" s="49">
        <v>0.1179</v>
      </c>
      <c r="E14" s="62">
        <f t="shared" si="3"/>
        <v>1270</v>
      </c>
      <c r="F14" s="74">
        <v>14170</v>
      </c>
      <c r="G14" s="50">
        <v>0.14960000000000001</v>
      </c>
      <c r="H14" s="75">
        <f t="shared" si="0"/>
        <v>2120</v>
      </c>
      <c r="I14" s="74">
        <v>13570</v>
      </c>
      <c r="J14" s="50">
        <v>0.13780000000000001</v>
      </c>
      <c r="K14" s="75">
        <f t="shared" si="1"/>
        <v>1870</v>
      </c>
      <c r="L14" s="74">
        <v>14870</v>
      </c>
      <c r="M14" s="50">
        <v>0.15870000000000001</v>
      </c>
      <c r="N14" s="75">
        <f t="shared" si="2"/>
        <v>2360</v>
      </c>
    </row>
    <row r="15" spans="1:14" x14ac:dyDescent="0.25">
      <c r="A15" s="144"/>
      <c r="B15" s="93">
        <v>12</v>
      </c>
      <c r="C15" s="63">
        <v>11150</v>
      </c>
      <c r="D15" s="51">
        <v>0.1381</v>
      </c>
      <c r="E15" s="64">
        <f t="shared" si="3"/>
        <v>1540</v>
      </c>
      <c r="F15" s="76">
        <v>11390</v>
      </c>
      <c r="G15" s="52">
        <v>0.1439</v>
      </c>
      <c r="H15" s="77">
        <f t="shared" si="0"/>
        <v>1639</v>
      </c>
      <c r="I15" s="76">
        <v>13290</v>
      </c>
      <c r="J15" s="52">
        <v>0.12640000000000001</v>
      </c>
      <c r="K15" s="77">
        <f t="shared" si="1"/>
        <v>1680</v>
      </c>
      <c r="L15" s="76">
        <v>15030</v>
      </c>
      <c r="M15" s="52">
        <v>0.1583</v>
      </c>
      <c r="N15" s="77">
        <f t="shared" si="2"/>
        <v>2379</v>
      </c>
    </row>
    <row r="16" spans="1:14" x14ac:dyDescent="0.25">
      <c r="A16" s="144"/>
      <c r="B16" s="93">
        <v>13</v>
      </c>
      <c r="C16" s="63">
        <v>6850</v>
      </c>
      <c r="D16" s="51">
        <v>0.124</v>
      </c>
      <c r="E16" s="64">
        <f t="shared" si="3"/>
        <v>849</v>
      </c>
      <c r="F16" s="76">
        <v>14230</v>
      </c>
      <c r="G16" s="52">
        <v>0.15529999999999999</v>
      </c>
      <c r="H16" s="77">
        <f t="shared" si="0"/>
        <v>2210</v>
      </c>
      <c r="I16" s="76">
        <v>14060</v>
      </c>
      <c r="J16" s="52">
        <v>0.1244</v>
      </c>
      <c r="K16" s="77">
        <f t="shared" si="1"/>
        <v>1749</v>
      </c>
      <c r="L16" s="76">
        <v>14750</v>
      </c>
      <c r="M16" s="52">
        <v>0.16400000000000001</v>
      </c>
      <c r="N16" s="77">
        <f t="shared" si="2"/>
        <v>2419</v>
      </c>
    </row>
    <row r="17" spans="1:14" x14ac:dyDescent="0.25">
      <c r="A17" s="145"/>
      <c r="B17" s="94">
        <v>14</v>
      </c>
      <c r="C17" s="65">
        <v>9860</v>
      </c>
      <c r="D17" s="53">
        <v>0.1206</v>
      </c>
      <c r="E17" s="66">
        <f t="shared" si="3"/>
        <v>1189</v>
      </c>
      <c r="F17" s="78">
        <v>11150</v>
      </c>
      <c r="G17" s="54">
        <v>0.15060000000000001</v>
      </c>
      <c r="H17" s="79">
        <f t="shared" si="0"/>
        <v>1679</v>
      </c>
      <c r="I17" s="78">
        <v>12920</v>
      </c>
      <c r="J17" s="54">
        <v>0.123</v>
      </c>
      <c r="K17" s="79">
        <f t="shared" si="1"/>
        <v>1589</v>
      </c>
      <c r="L17" s="78">
        <v>14950</v>
      </c>
      <c r="M17" s="54">
        <v>0.1578</v>
      </c>
      <c r="N17" s="79">
        <f t="shared" si="2"/>
        <v>2359</v>
      </c>
    </row>
    <row r="18" spans="1:14" x14ac:dyDescent="0.25">
      <c r="A18" s="146" t="s">
        <v>14</v>
      </c>
      <c r="B18" s="95">
        <v>15</v>
      </c>
      <c r="C18" s="67">
        <v>11530</v>
      </c>
      <c r="D18" s="55">
        <v>7.5399999999999995E-2</v>
      </c>
      <c r="E18" s="68">
        <f t="shared" si="3"/>
        <v>869</v>
      </c>
      <c r="F18" s="80">
        <v>10540</v>
      </c>
      <c r="G18" s="56">
        <v>9.01E-2</v>
      </c>
      <c r="H18" s="81">
        <f t="shared" si="0"/>
        <v>950</v>
      </c>
      <c r="I18" s="80">
        <v>12040</v>
      </c>
      <c r="J18" s="56">
        <v>8.9599999999999999E-2</v>
      </c>
      <c r="K18" s="81">
        <f t="shared" si="1"/>
        <v>1079</v>
      </c>
      <c r="L18" s="80">
        <v>13080</v>
      </c>
      <c r="M18" s="56">
        <v>7.4899999999999994E-2</v>
      </c>
      <c r="N18" s="81">
        <f t="shared" si="2"/>
        <v>980</v>
      </c>
    </row>
    <row r="19" spans="1:14" ht="15.75" thickBot="1" x14ac:dyDescent="0.3">
      <c r="A19" s="147"/>
      <c r="B19" s="96">
        <v>16</v>
      </c>
      <c r="C19" s="69">
        <v>8360</v>
      </c>
      <c r="D19" s="70">
        <v>0.11600000000000001</v>
      </c>
      <c r="E19" s="71">
        <f t="shared" si="3"/>
        <v>970</v>
      </c>
      <c r="F19" s="82">
        <v>11270</v>
      </c>
      <c r="G19" s="83">
        <v>9.6699999999999994E-2</v>
      </c>
      <c r="H19" s="84">
        <f t="shared" si="0"/>
        <v>1090</v>
      </c>
      <c r="I19" s="82">
        <v>13900</v>
      </c>
      <c r="J19" s="83">
        <v>8.6999999999999994E-2</v>
      </c>
      <c r="K19" s="84">
        <f t="shared" si="1"/>
        <v>1209</v>
      </c>
      <c r="L19" s="82">
        <v>13780</v>
      </c>
      <c r="M19" s="83">
        <v>8.4900000000000003E-2</v>
      </c>
      <c r="N19" s="84">
        <f t="shared" si="2"/>
        <v>1170</v>
      </c>
    </row>
    <row r="20" spans="1:14" x14ac:dyDescent="0.25">
      <c r="A20" s="23"/>
      <c r="B20" s="24"/>
      <c r="C20" s="25"/>
      <c r="D20" s="26"/>
      <c r="E20" s="22"/>
      <c r="F20" s="27"/>
      <c r="G20" s="28"/>
      <c r="H20" s="22"/>
      <c r="I20" s="27"/>
      <c r="J20" s="28"/>
      <c r="K20" s="22"/>
      <c r="L20" s="27"/>
      <c r="M20" s="28"/>
      <c r="N20" s="22"/>
    </row>
    <row r="21" spans="1:14" s="89" customFormat="1" ht="24.95" customHeight="1" x14ac:dyDescent="0.25">
      <c r="A21" s="119" t="s">
        <v>15</v>
      </c>
      <c r="B21" s="119"/>
      <c r="C21" s="119"/>
      <c r="D21" s="119"/>
      <c r="E21" s="119"/>
      <c r="F21" s="119"/>
      <c r="G21" s="119"/>
      <c r="H21" s="119"/>
      <c r="I21" s="119"/>
      <c r="J21" s="119"/>
      <c r="K21" s="119"/>
      <c r="L21" s="119"/>
      <c r="M21" s="119"/>
      <c r="N21" s="119"/>
    </row>
    <row r="22" spans="1:14" ht="16.5" thickBot="1" x14ac:dyDescent="0.3">
      <c r="A22" s="141" t="s">
        <v>17</v>
      </c>
      <c r="B22" s="141"/>
      <c r="C22" s="141"/>
      <c r="D22" s="141"/>
      <c r="E22" s="141"/>
      <c r="F22" s="141"/>
      <c r="G22" s="141"/>
      <c r="H22" s="141"/>
      <c r="I22" s="141"/>
      <c r="J22" s="141"/>
      <c r="K22" s="141"/>
      <c r="L22" s="141"/>
      <c r="M22" s="141"/>
      <c r="N22" s="141"/>
    </row>
    <row r="23" spans="1:14" x14ac:dyDescent="0.25">
      <c r="A23" s="9"/>
      <c r="B23" s="9"/>
      <c r="C23" s="123" t="s">
        <v>4</v>
      </c>
      <c r="D23" s="124"/>
      <c r="E23" s="125"/>
      <c r="F23" s="123" t="s">
        <v>5</v>
      </c>
      <c r="G23" s="124"/>
      <c r="H23" s="125"/>
      <c r="I23" s="123" t="s">
        <v>6</v>
      </c>
      <c r="J23" s="124"/>
      <c r="K23" s="125"/>
      <c r="L23" s="123" t="s">
        <v>7</v>
      </c>
      <c r="M23" s="124"/>
      <c r="N23" s="125"/>
    </row>
    <row r="24" spans="1:14" ht="30" x14ac:dyDescent="0.25">
      <c r="A24" s="9"/>
      <c r="B24" s="9"/>
      <c r="C24" s="98" t="s">
        <v>18</v>
      </c>
      <c r="D24" s="99" t="s">
        <v>19</v>
      </c>
      <c r="E24" s="100" t="s">
        <v>20</v>
      </c>
      <c r="F24" s="101" t="s">
        <v>18</v>
      </c>
      <c r="G24" s="99" t="s">
        <v>19</v>
      </c>
      <c r="H24" s="102" t="s">
        <v>20</v>
      </c>
      <c r="I24" s="101" t="s">
        <v>18</v>
      </c>
      <c r="J24" s="99" t="s">
        <v>19</v>
      </c>
      <c r="K24" s="102" t="s">
        <v>20</v>
      </c>
      <c r="L24" s="101" t="s">
        <v>18</v>
      </c>
      <c r="M24" s="99" t="s">
        <v>19</v>
      </c>
      <c r="N24" s="102" t="s">
        <v>20</v>
      </c>
    </row>
    <row r="25" spans="1:14" ht="14.1" customHeight="1" x14ac:dyDescent="0.25">
      <c r="A25" s="9" t="s">
        <v>22</v>
      </c>
      <c r="B25" s="9"/>
      <c r="C25" s="11">
        <v>3</v>
      </c>
      <c r="D25" s="12">
        <v>2.5</v>
      </c>
      <c r="E25" s="13">
        <v>3</v>
      </c>
      <c r="F25" s="11">
        <v>3</v>
      </c>
      <c r="G25" s="12">
        <v>2</v>
      </c>
      <c r="H25" s="13">
        <v>3</v>
      </c>
      <c r="I25" s="11">
        <v>3</v>
      </c>
      <c r="J25" s="12">
        <v>2.5</v>
      </c>
      <c r="K25" s="13">
        <v>3</v>
      </c>
      <c r="L25" s="11">
        <v>3</v>
      </c>
      <c r="M25" s="12">
        <v>2</v>
      </c>
      <c r="N25" s="13">
        <v>3</v>
      </c>
    </row>
    <row r="26" spans="1:14" x14ac:dyDescent="0.25">
      <c r="A26" s="29" t="s">
        <v>21</v>
      </c>
      <c r="B26" s="29"/>
      <c r="C26" s="30">
        <f>ROUND(AVERAGE(E4:E13),0)</f>
        <v>990</v>
      </c>
      <c r="D26" s="36">
        <f>ROUND(AVERAGE(E14:E17),0)</f>
        <v>1212</v>
      </c>
      <c r="E26" s="37">
        <f>ROUND(AVERAGE(E18:E19),0)</f>
        <v>920</v>
      </c>
      <c r="F26" s="30">
        <f>ROUND(AVERAGE(H4:H13),0)</f>
        <v>1112</v>
      </c>
      <c r="G26" s="36">
        <f>ROUND(AVERAGE(H14:H17),0)</f>
        <v>1912</v>
      </c>
      <c r="H26" s="37">
        <f>ROUND(AVERAGE(H18:H19),0)</f>
        <v>1020</v>
      </c>
      <c r="I26" s="30">
        <f>ROUND(AVERAGE(K4:K13),0)</f>
        <v>1223</v>
      </c>
      <c r="J26" s="36">
        <f>ROUND(AVERAGE(K14:K17),0)</f>
        <v>1722</v>
      </c>
      <c r="K26" s="37">
        <f>ROUND(AVERAGE(K18:K19),0)</f>
        <v>1144</v>
      </c>
      <c r="L26" s="30">
        <f>ROUND(AVERAGE(N4:N13),0)</f>
        <v>1195</v>
      </c>
      <c r="M26" s="36">
        <f>ROUND(AVERAGE(N14:N17),0)</f>
        <v>2379</v>
      </c>
      <c r="N26" s="37">
        <f>ROUND(AVERAGE(N18:N19),0)</f>
        <v>1075</v>
      </c>
    </row>
    <row r="27" spans="1:14" ht="13.5" customHeight="1" x14ac:dyDescent="0.25">
      <c r="A27" s="9" t="s">
        <v>10</v>
      </c>
      <c r="B27" s="9"/>
      <c r="C27" s="14"/>
      <c r="D27" s="16">
        <f>D26-C26</f>
        <v>222</v>
      </c>
      <c r="E27" s="15"/>
      <c r="F27" s="14"/>
      <c r="G27" s="16">
        <f>G26-F26</f>
        <v>800</v>
      </c>
      <c r="H27" s="15"/>
      <c r="I27" s="14"/>
      <c r="J27" s="16">
        <f>J26-I26</f>
        <v>499</v>
      </c>
      <c r="K27" s="15"/>
      <c r="L27" s="14"/>
      <c r="M27" s="16">
        <f>M26-L26</f>
        <v>1184</v>
      </c>
      <c r="N27" s="15"/>
    </row>
    <row r="28" spans="1:14" x14ac:dyDescent="0.25">
      <c r="A28" s="29" t="s">
        <v>23</v>
      </c>
      <c r="B28" s="29"/>
      <c r="C28" s="30"/>
      <c r="D28" s="31"/>
      <c r="E28" s="32">
        <f>E26-C26</f>
        <v>-70</v>
      </c>
      <c r="F28" s="30"/>
      <c r="G28" s="31"/>
      <c r="H28" s="32">
        <f>H26-F26</f>
        <v>-92</v>
      </c>
      <c r="I28" s="30"/>
      <c r="J28" s="31"/>
      <c r="K28" s="32">
        <f>K26-I26</f>
        <v>-79</v>
      </c>
      <c r="L28" s="30"/>
      <c r="M28" s="31"/>
      <c r="N28" s="32">
        <f>N26-L26</f>
        <v>-120</v>
      </c>
    </row>
    <row r="29" spans="1:14" ht="15" customHeight="1" x14ac:dyDescent="0.25">
      <c r="A29" s="9" t="s">
        <v>24</v>
      </c>
      <c r="B29" s="9"/>
      <c r="C29" s="17"/>
      <c r="D29" s="18">
        <f>4*D25*D27</f>
        <v>2220</v>
      </c>
      <c r="E29" s="15"/>
      <c r="F29" s="17"/>
      <c r="G29" s="18">
        <f>4*G25*G27</f>
        <v>6400</v>
      </c>
      <c r="H29" s="15"/>
      <c r="I29" s="17"/>
      <c r="J29" s="18">
        <f>4*J25*J27</f>
        <v>4990</v>
      </c>
      <c r="K29" s="15"/>
      <c r="L29" s="17"/>
      <c r="M29" s="18">
        <f>4*M25*M27</f>
        <v>9472</v>
      </c>
      <c r="N29" s="15"/>
    </row>
    <row r="30" spans="1:14" x14ac:dyDescent="0.25">
      <c r="A30" s="29" t="s">
        <v>25</v>
      </c>
      <c r="B30" s="29"/>
      <c r="C30" s="33"/>
      <c r="D30" s="34">
        <f>-4*(C25-D25)*C26</f>
        <v>-1980</v>
      </c>
      <c r="E30" s="35">
        <f>2*E25*E28</f>
        <v>-420</v>
      </c>
      <c r="F30" s="33"/>
      <c r="G30" s="34">
        <f>-4*(F25-G25)*F26</f>
        <v>-4448</v>
      </c>
      <c r="H30" s="35">
        <f>2*H25*H28</f>
        <v>-552</v>
      </c>
      <c r="I30" s="33"/>
      <c r="J30" s="34">
        <f>-4*(I25-J25)*I26</f>
        <v>-2446</v>
      </c>
      <c r="K30" s="35">
        <f>2*K25*K28</f>
        <v>-474</v>
      </c>
      <c r="L30" s="33"/>
      <c r="M30" s="34">
        <f>-4*(L25-M25)*L26</f>
        <v>-4780</v>
      </c>
      <c r="N30" s="35">
        <f>2*N25*N28</f>
        <v>-720</v>
      </c>
    </row>
    <row r="31" spans="1:14" ht="14.1" customHeight="1" x14ac:dyDescent="0.25">
      <c r="A31" s="9" t="s">
        <v>3</v>
      </c>
      <c r="B31" s="9"/>
      <c r="C31" s="19"/>
      <c r="D31" s="38">
        <v>0</v>
      </c>
      <c r="E31" s="20"/>
      <c r="F31" s="19"/>
      <c r="G31" s="38">
        <v>0</v>
      </c>
      <c r="H31" s="20"/>
      <c r="I31" s="19"/>
      <c r="J31" s="38">
        <f>300*4</f>
        <v>1200</v>
      </c>
      <c r="K31" s="20"/>
      <c r="L31" s="19"/>
      <c r="M31" s="38">
        <f>1000*4</f>
        <v>4000</v>
      </c>
      <c r="N31" s="20"/>
    </row>
    <row r="32" spans="1:14" ht="15" customHeight="1" thickBot="1" x14ac:dyDescent="0.3">
      <c r="A32" s="29" t="s">
        <v>31</v>
      </c>
      <c r="B32" s="29"/>
      <c r="C32" s="138">
        <f>SUM(D29:E30)-D31</f>
        <v>-180</v>
      </c>
      <c r="D32" s="139"/>
      <c r="E32" s="140"/>
      <c r="F32" s="138">
        <f>SUM(G29:H30)-G31</f>
        <v>1400</v>
      </c>
      <c r="G32" s="139"/>
      <c r="H32" s="140"/>
      <c r="I32" s="138">
        <f>SUM(J29:K30)-J31</f>
        <v>870</v>
      </c>
      <c r="J32" s="139"/>
      <c r="K32" s="140"/>
      <c r="L32" s="138">
        <f>SUM(M29:N30)-M31</f>
        <v>-28</v>
      </c>
      <c r="M32" s="139"/>
      <c r="N32" s="140"/>
    </row>
    <row r="33" spans="1:14" ht="15" customHeight="1" x14ac:dyDescent="0.25">
      <c r="A33" s="7"/>
      <c r="B33" s="7"/>
      <c r="C33" s="105"/>
      <c r="D33" s="105"/>
      <c r="E33" s="105"/>
      <c r="F33" s="105"/>
      <c r="G33" s="105"/>
      <c r="H33" s="105"/>
      <c r="I33" s="105"/>
      <c r="J33" s="105"/>
      <c r="K33" s="105"/>
      <c r="L33" s="105"/>
      <c r="M33" s="105"/>
      <c r="N33" s="105"/>
    </row>
    <row r="34" spans="1:14" s="39" customFormat="1" ht="16.5" thickBot="1" x14ac:dyDescent="0.3">
      <c r="A34" s="141" t="s">
        <v>16</v>
      </c>
      <c r="B34" s="141"/>
      <c r="C34" s="141"/>
      <c r="D34" s="141"/>
      <c r="E34" s="141"/>
      <c r="F34" s="141"/>
      <c r="G34" s="141"/>
      <c r="H34" s="141"/>
      <c r="I34" s="141"/>
      <c r="J34" s="141"/>
      <c r="K34" s="141"/>
      <c r="L34" s="141"/>
      <c r="M34" s="141"/>
      <c r="N34" s="141"/>
    </row>
    <row r="35" spans="1:14" x14ac:dyDescent="0.25">
      <c r="A35" s="9"/>
      <c r="B35" s="9"/>
      <c r="C35" s="123" t="s">
        <v>4</v>
      </c>
      <c r="D35" s="124"/>
      <c r="E35" s="125"/>
      <c r="F35" s="123" t="s">
        <v>5</v>
      </c>
      <c r="G35" s="124"/>
      <c r="H35" s="125"/>
      <c r="I35" s="123" t="s">
        <v>6</v>
      </c>
      <c r="J35" s="124"/>
      <c r="K35" s="125"/>
      <c r="L35" s="123" t="s">
        <v>7</v>
      </c>
      <c r="M35" s="124"/>
      <c r="N35" s="125"/>
    </row>
    <row r="36" spans="1:14" s="39" customFormat="1" ht="14.1" customHeight="1" x14ac:dyDescent="0.25">
      <c r="A36" s="103" t="s">
        <v>8</v>
      </c>
      <c r="B36" s="104"/>
      <c r="C36" s="132">
        <f>AVERAGE(C4:C13)</f>
        <v>9957</v>
      </c>
      <c r="D36" s="133"/>
      <c r="E36" s="134"/>
      <c r="F36" s="132">
        <f>AVERAGE(F4:F13)</f>
        <v>11078</v>
      </c>
      <c r="G36" s="133"/>
      <c r="H36" s="134"/>
      <c r="I36" s="132">
        <f>AVERAGE(I4:I13)</f>
        <v>12259</v>
      </c>
      <c r="J36" s="133"/>
      <c r="K36" s="134"/>
      <c r="L36" s="132">
        <f>AVERAGE(L4:L13)</f>
        <v>11996</v>
      </c>
      <c r="M36" s="133"/>
      <c r="N36" s="134"/>
    </row>
    <row r="37" spans="1:14" ht="14.1" customHeight="1" x14ac:dyDescent="0.25">
      <c r="A37" s="42" t="s">
        <v>9</v>
      </c>
      <c r="B37" s="45"/>
      <c r="C37" s="135">
        <f>C26</f>
        <v>990</v>
      </c>
      <c r="D37" s="136"/>
      <c r="E37" s="137"/>
      <c r="F37" s="135">
        <f>F26</f>
        <v>1112</v>
      </c>
      <c r="G37" s="136"/>
      <c r="H37" s="137"/>
      <c r="I37" s="135">
        <f>I26</f>
        <v>1223</v>
      </c>
      <c r="J37" s="136"/>
      <c r="K37" s="137"/>
      <c r="L37" s="135">
        <f>L26</f>
        <v>1195</v>
      </c>
      <c r="M37" s="136"/>
      <c r="N37" s="137"/>
    </row>
    <row r="38" spans="1:14" ht="14.1" customHeight="1" x14ac:dyDescent="0.25">
      <c r="A38" s="40" t="s">
        <v>28</v>
      </c>
      <c r="B38" s="44"/>
      <c r="C38" s="126">
        <f>C37/C36</f>
        <v>9.9427538415185299E-2</v>
      </c>
      <c r="D38" s="127"/>
      <c r="E38" s="128"/>
      <c r="F38" s="126">
        <f>F37/F36</f>
        <v>0.10037912980682434</v>
      </c>
      <c r="G38" s="127"/>
      <c r="H38" s="128"/>
      <c r="I38" s="126">
        <f>I37/I36</f>
        <v>9.976343910596297E-2</v>
      </c>
      <c r="J38" s="127"/>
      <c r="K38" s="128"/>
      <c r="L38" s="126">
        <f>L37/L36</f>
        <v>9.9616538846282091E-2</v>
      </c>
      <c r="M38" s="127"/>
      <c r="N38" s="128"/>
    </row>
    <row r="39" spans="1:14" x14ac:dyDescent="0.25">
      <c r="A39" s="46" t="s">
        <v>29</v>
      </c>
      <c r="B39" s="47"/>
      <c r="C39" s="132">
        <v>9764</v>
      </c>
      <c r="D39" s="133"/>
      <c r="E39" s="134"/>
      <c r="F39" s="132">
        <v>10999</v>
      </c>
      <c r="G39" s="133"/>
      <c r="H39" s="134"/>
      <c r="I39" s="132">
        <v>12973</v>
      </c>
      <c r="J39" s="133"/>
      <c r="K39" s="134"/>
      <c r="L39" s="132">
        <v>13037</v>
      </c>
      <c r="M39" s="133"/>
      <c r="N39" s="134"/>
    </row>
    <row r="40" spans="1:14" x14ac:dyDescent="0.25">
      <c r="A40" s="42" t="s">
        <v>30</v>
      </c>
      <c r="B40" s="45"/>
      <c r="C40" s="135">
        <v>994</v>
      </c>
      <c r="D40" s="136"/>
      <c r="E40" s="137"/>
      <c r="F40" s="135">
        <v>1320</v>
      </c>
      <c r="G40" s="136"/>
      <c r="H40" s="137"/>
      <c r="I40" s="135">
        <v>1299</v>
      </c>
      <c r="J40" s="136"/>
      <c r="K40" s="137"/>
      <c r="L40" s="135">
        <v>1554</v>
      </c>
      <c r="M40" s="136"/>
      <c r="N40" s="137"/>
    </row>
    <row r="41" spans="1:14" x14ac:dyDescent="0.25">
      <c r="A41" s="40" t="s">
        <v>27</v>
      </c>
      <c r="B41" s="44"/>
      <c r="C41" s="126">
        <f>C40/C39</f>
        <v>0.10180253994264646</v>
      </c>
      <c r="D41" s="127"/>
      <c r="E41" s="128"/>
      <c r="F41" s="126">
        <f>F40/F39</f>
        <v>0.12001091008273479</v>
      </c>
      <c r="G41" s="127"/>
      <c r="H41" s="128"/>
      <c r="I41" s="126">
        <f>I40/I39</f>
        <v>0.10013104139366376</v>
      </c>
      <c r="J41" s="127"/>
      <c r="K41" s="128"/>
      <c r="L41" s="126">
        <f>L40/L39</f>
        <v>0.11919920227046099</v>
      </c>
      <c r="M41" s="127"/>
      <c r="N41" s="128"/>
    </row>
    <row r="42" spans="1:14" x14ac:dyDescent="0.25">
      <c r="A42" s="41" t="s">
        <v>26</v>
      </c>
      <c r="B42" s="43"/>
      <c r="C42" s="129">
        <f>(C39-C36)/C36</f>
        <v>-1.9383348398111882E-2</v>
      </c>
      <c r="D42" s="130"/>
      <c r="E42" s="131"/>
      <c r="F42" s="129">
        <f>(F39-F36)/F36</f>
        <v>-7.1312511283625202E-3</v>
      </c>
      <c r="G42" s="130"/>
      <c r="H42" s="131"/>
      <c r="I42" s="129">
        <f>(I39-I36)/I36</f>
        <v>5.8242923566359413E-2</v>
      </c>
      <c r="J42" s="130"/>
      <c r="K42" s="131"/>
      <c r="L42" s="129">
        <f>(L39-L36)/L36</f>
        <v>8.6778926308769586E-2</v>
      </c>
      <c r="M42" s="130"/>
      <c r="N42" s="131"/>
    </row>
    <row r="43" spans="1:14" ht="15" customHeight="1" x14ac:dyDescent="0.25">
      <c r="A43" s="42" t="s">
        <v>32</v>
      </c>
      <c r="B43" s="45"/>
      <c r="C43" s="116">
        <f>C41-C38</f>
        <v>2.3750015274611597E-3</v>
      </c>
      <c r="D43" s="117"/>
      <c r="E43" s="118"/>
      <c r="F43" s="116">
        <f>F41-F38</f>
        <v>1.9631780275910449E-2</v>
      </c>
      <c r="G43" s="117"/>
      <c r="H43" s="118"/>
      <c r="I43" s="116">
        <f>I41-I38</f>
        <v>3.676022877007884E-4</v>
      </c>
      <c r="J43" s="117"/>
      <c r="K43" s="118"/>
      <c r="L43" s="116">
        <f>L41-L38</f>
        <v>1.95826634241789E-2</v>
      </c>
      <c r="M43" s="117"/>
      <c r="N43" s="118"/>
    </row>
    <row r="44" spans="1:14" ht="15.75" thickBot="1" x14ac:dyDescent="0.3">
      <c r="A44" s="40" t="s">
        <v>33</v>
      </c>
      <c r="B44" s="44"/>
      <c r="C44" s="120">
        <f>(C40-C37)*C25</f>
        <v>12</v>
      </c>
      <c r="D44" s="121"/>
      <c r="E44" s="122"/>
      <c r="F44" s="120">
        <f>(F40-F37)*F25</f>
        <v>624</v>
      </c>
      <c r="G44" s="121"/>
      <c r="H44" s="122"/>
      <c r="I44" s="120">
        <f>(I40-I37)*I25</f>
        <v>228</v>
      </c>
      <c r="J44" s="121"/>
      <c r="K44" s="122"/>
      <c r="L44" s="120">
        <f>(L40-L37)*L25</f>
        <v>1077</v>
      </c>
      <c r="M44" s="121"/>
      <c r="N44" s="122"/>
    </row>
    <row r="45" spans="1:14" x14ac:dyDescent="0.25">
      <c r="A45" s="5"/>
      <c r="B45" s="5"/>
      <c r="C45" s="6"/>
      <c r="D45" s="6"/>
      <c r="E45" s="6"/>
      <c r="F45" s="6"/>
      <c r="G45" s="6"/>
      <c r="H45" s="6"/>
      <c r="I45" s="6"/>
      <c r="J45" s="6"/>
      <c r="K45" s="6"/>
      <c r="L45" s="6"/>
      <c r="M45" s="6"/>
      <c r="N45" s="6"/>
    </row>
    <row r="46" spans="1:14" s="89" customFormat="1" ht="24.95" customHeight="1" thickBot="1" x14ac:dyDescent="0.3">
      <c r="A46" s="119" t="s">
        <v>35</v>
      </c>
      <c r="B46" s="119"/>
      <c r="C46" s="119"/>
      <c r="D46" s="119"/>
      <c r="E46" s="119"/>
      <c r="F46" s="119"/>
      <c r="G46" s="119"/>
      <c r="H46" s="119"/>
      <c r="I46" s="119"/>
      <c r="J46" s="119"/>
      <c r="K46" s="119"/>
      <c r="L46" s="119"/>
      <c r="M46" s="119"/>
      <c r="N46" s="119"/>
    </row>
    <row r="47" spans="1:14" x14ac:dyDescent="0.25">
      <c r="C47" s="123" t="s">
        <v>4</v>
      </c>
      <c r="D47" s="124"/>
      <c r="E47" s="125"/>
      <c r="F47" s="123" t="s">
        <v>5</v>
      </c>
      <c r="G47" s="124"/>
      <c r="H47" s="125"/>
      <c r="I47" s="123" t="s">
        <v>6</v>
      </c>
      <c r="J47" s="124"/>
      <c r="K47" s="125"/>
      <c r="L47" s="123" t="s">
        <v>7</v>
      </c>
      <c r="M47" s="124"/>
      <c r="N47" s="125"/>
    </row>
    <row r="48" spans="1:14" ht="15" customHeight="1" x14ac:dyDescent="0.25">
      <c r="C48" s="106" t="s">
        <v>36</v>
      </c>
      <c r="D48" s="107"/>
      <c r="E48" s="108"/>
      <c r="F48" s="106" t="s">
        <v>37</v>
      </c>
      <c r="G48" s="107"/>
      <c r="H48" s="108"/>
      <c r="I48" s="106" t="s">
        <v>38</v>
      </c>
      <c r="J48" s="107"/>
      <c r="K48" s="108"/>
      <c r="L48" s="106" t="s">
        <v>39</v>
      </c>
      <c r="M48" s="107"/>
      <c r="N48" s="108"/>
    </row>
    <row r="49" spans="1:14" x14ac:dyDescent="0.25">
      <c r="C49" s="109"/>
      <c r="D49" s="110"/>
      <c r="E49" s="111"/>
      <c r="F49" s="109"/>
      <c r="G49" s="110"/>
      <c r="H49" s="111"/>
      <c r="I49" s="109"/>
      <c r="J49" s="110"/>
      <c r="K49" s="111"/>
      <c r="L49" s="109"/>
      <c r="M49" s="110"/>
      <c r="N49" s="111"/>
    </row>
    <row r="50" spans="1:14" x14ac:dyDescent="0.25">
      <c r="C50" s="109"/>
      <c r="D50" s="110"/>
      <c r="E50" s="111"/>
      <c r="F50" s="109"/>
      <c r="G50" s="110"/>
      <c r="H50" s="111"/>
      <c r="I50" s="109"/>
      <c r="J50" s="110"/>
      <c r="K50" s="111"/>
      <c r="L50" s="109"/>
      <c r="M50" s="110"/>
      <c r="N50" s="111"/>
    </row>
    <row r="51" spans="1:14" x14ac:dyDescent="0.25">
      <c r="C51" s="109"/>
      <c r="D51" s="110"/>
      <c r="E51" s="111"/>
      <c r="F51" s="109"/>
      <c r="G51" s="110"/>
      <c r="H51" s="111"/>
      <c r="I51" s="109"/>
      <c r="J51" s="110"/>
      <c r="K51" s="111"/>
      <c r="L51" s="109"/>
      <c r="M51" s="110"/>
      <c r="N51" s="111"/>
    </row>
    <row r="52" spans="1:14" x14ac:dyDescent="0.25">
      <c r="C52" s="109"/>
      <c r="D52" s="110"/>
      <c r="E52" s="111"/>
      <c r="F52" s="109"/>
      <c r="G52" s="110"/>
      <c r="H52" s="111"/>
      <c r="I52" s="109"/>
      <c r="J52" s="110"/>
      <c r="K52" s="111"/>
      <c r="L52" s="109"/>
      <c r="M52" s="110"/>
      <c r="N52" s="111"/>
    </row>
    <row r="53" spans="1:14" x14ac:dyDescent="0.25">
      <c r="C53" s="109"/>
      <c r="D53" s="110"/>
      <c r="E53" s="111"/>
      <c r="F53" s="109"/>
      <c r="G53" s="110"/>
      <c r="H53" s="111"/>
      <c r="I53" s="109"/>
      <c r="J53" s="110"/>
      <c r="K53" s="111"/>
      <c r="L53" s="109"/>
      <c r="M53" s="110"/>
      <c r="N53" s="111"/>
    </row>
    <row r="54" spans="1:14" x14ac:dyDescent="0.25">
      <c r="C54" s="109"/>
      <c r="D54" s="110"/>
      <c r="E54" s="111"/>
      <c r="F54" s="109"/>
      <c r="G54" s="110"/>
      <c r="H54" s="111"/>
      <c r="I54" s="109"/>
      <c r="J54" s="110"/>
      <c r="K54" s="111"/>
      <c r="L54" s="109"/>
      <c r="M54" s="110"/>
      <c r="N54" s="111"/>
    </row>
    <row r="55" spans="1:14" x14ac:dyDescent="0.25">
      <c r="C55" s="109"/>
      <c r="D55" s="110"/>
      <c r="E55" s="111"/>
      <c r="F55" s="109"/>
      <c r="G55" s="110"/>
      <c r="H55" s="111"/>
      <c r="I55" s="109"/>
      <c r="J55" s="110"/>
      <c r="K55" s="111"/>
      <c r="L55" s="109"/>
      <c r="M55" s="110"/>
      <c r="N55" s="111"/>
    </row>
    <row r="56" spans="1:14" x14ac:dyDescent="0.25">
      <c r="C56" s="109"/>
      <c r="D56" s="110"/>
      <c r="E56" s="111"/>
      <c r="F56" s="109"/>
      <c r="G56" s="110"/>
      <c r="H56" s="111"/>
      <c r="I56" s="109"/>
      <c r="J56" s="110"/>
      <c r="K56" s="111"/>
      <c r="L56" s="109"/>
      <c r="M56" s="110"/>
      <c r="N56" s="111"/>
    </row>
    <row r="57" spans="1:14" x14ac:dyDescent="0.25">
      <c r="C57" s="109"/>
      <c r="D57" s="110"/>
      <c r="E57" s="111"/>
      <c r="F57" s="109"/>
      <c r="G57" s="110"/>
      <c r="H57" s="111"/>
      <c r="I57" s="109"/>
      <c r="J57" s="110"/>
      <c r="K57" s="111"/>
      <c r="L57" s="109"/>
      <c r="M57" s="110"/>
      <c r="N57" s="111"/>
    </row>
    <row r="58" spans="1:14" x14ac:dyDescent="0.25">
      <c r="C58" s="109"/>
      <c r="D58" s="110"/>
      <c r="E58" s="111"/>
      <c r="F58" s="109"/>
      <c r="G58" s="110"/>
      <c r="H58" s="111"/>
      <c r="I58" s="109"/>
      <c r="J58" s="110"/>
      <c r="K58" s="111"/>
      <c r="L58" s="109"/>
      <c r="M58" s="110"/>
      <c r="N58" s="111"/>
    </row>
    <row r="59" spans="1:14" ht="15.75" thickBot="1" x14ac:dyDescent="0.3">
      <c r="C59" s="112"/>
      <c r="D59" s="113"/>
      <c r="E59" s="114"/>
      <c r="F59" s="112"/>
      <c r="G59" s="113"/>
      <c r="H59" s="114"/>
      <c r="I59" s="112"/>
      <c r="J59" s="113"/>
      <c r="K59" s="114"/>
      <c r="L59" s="112"/>
      <c r="M59" s="113"/>
      <c r="N59" s="114"/>
    </row>
    <row r="61" spans="1:14" x14ac:dyDescent="0.25">
      <c r="C61" s="115" t="s">
        <v>42</v>
      </c>
      <c r="D61" s="115"/>
      <c r="E61" s="115"/>
      <c r="F61" s="115"/>
      <c r="G61" s="115"/>
      <c r="H61" s="115"/>
      <c r="I61" s="115"/>
      <c r="J61" s="115"/>
      <c r="K61" s="115"/>
      <c r="L61" s="115"/>
      <c r="M61" s="115"/>
      <c r="N61" s="115"/>
    </row>
    <row r="62" spans="1:14" x14ac:dyDescent="0.25">
      <c r="C62" s="115"/>
      <c r="D62" s="115"/>
      <c r="E62" s="115"/>
      <c r="F62" s="115"/>
      <c r="G62" s="115"/>
      <c r="H62" s="115"/>
      <c r="I62" s="115"/>
      <c r="J62" s="115"/>
      <c r="K62" s="115"/>
      <c r="L62" s="115"/>
      <c r="M62" s="115"/>
      <c r="N62" s="115"/>
    </row>
    <row r="64" spans="1:14" s="89" customFormat="1" ht="24.95" customHeight="1" x14ac:dyDescent="0.25">
      <c r="A64" s="119" t="s">
        <v>40</v>
      </c>
      <c r="B64" s="119"/>
      <c r="C64" s="119"/>
      <c r="D64" s="119"/>
      <c r="E64" s="119"/>
      <c r="F64" s="119"/>
      <c r="G64" s="119"/>
      <c r="H64" s="119"/>
      <c r="I64" s="119"/>
      <c r="J64" s="119"/>
      <c r="K64" s="119"/>
      <c r="L64" s="119"/>
      <c r="M64" s="119"/>
      <c r="N64" s="119"/>
    </row>
    <row r="65" spans="3:3" x14ac:dyDescent="0.25">
      <c r="C65" s="48" t="s">
        <v>41</v>
      </c>
    </row>
  </sheetData>
  <mergeCells count="71">
    <mergeCell ref="A1:N1"/>
    <mergeCell ref="A2:B2"/>
    <mergeCell ref="C2:E2"/>
    <mergeCell ref="F2:H2"/>
    <mergeCell ref="I2:K2"/>
    <mergeCell ref="L2:N2"/>
    <mergeCell ref="C23:E23"/>
    <mergeCell ref="F23:H23"/>
    <mergeCell ref="I23:K23"/>
    <mergeCell ref="L23:N23"/>
    <mergeCell ref="C32:E32"/>
    <mergeCell ref="F32:H32"/>
    <mergeCell ref="I32:K32"/>
    <mergeCell ref="A4:A13"/>
    <mergeCell ref="A14:A17"/>
    <mergeCell ref="A18:A19"/>
    <mergeCell ref="A21:N21"/>
    <mergeCell ref="A22:N22"/>
    <mergeCell ref="L32:N32"/>
    <mergeCell ref="A34:N34"/>
    <mergeCell ref="C36:E36"/>
    <mergeCell ref="F36:H36"/>
    <mergeCell ref="I36:K36"/>
    <mergeCell ref="L36:N36"/>
    <mergeCell ref="C35:E35"/>
    <mergeCell ref="F35:H35"/>
    <mergeCell ref="I35:K35"/>
    <mergeCell ref="L35:N35"/>
    <mergeCell ref="C37:E37"/>
    <mergeCell ref="F37:H37"/>
    <mergeCell ref="I37:K37"/>
    <mergeCell ref="L37:N37"/>
    <mergeCell ref="C38:E38"/>
    <mergeCell ref="F38:H38"/>
    <mergeCell ref="I38:K38"/>
    <mergeCell ref="L38:N38"/>
    <mergeCell ref="C39:E39"/>
    <mergeCell ref="F39:H39"/>
    <mergeCell ref="I39:K39"/>
    <mergeCell ref="L39:N39"/>
    <mergeCell ref="C40:E40"/>
    <mergeCell ref="F40:H40"/>
    <mergeCell ref="I40:K40"/>
    <mergeCell ref="L40:N40"/>
    <mergeCell ref="C41:E41"/>
    <mergeCell ref="F41:H41"/>
    <mergeCell ref="I41:K41"/>
    <mergeCell ref="L41:N41"/>
    <mergeCell ref="C42:E42"/>
    <mergeCell ref="F42:H42"/>
    <mergeCell ref="I42:K42"/>
    <mergeCell ref="L42:N42"/>
    <mergeCell ref="A64:N64"/>
    <mergeCell ref="C44:E44"/>
    <mergeCell ref="F44:H44"/>
    <mergeCell ref="I44:K44"/>
    <mergeCell ref="L44:N44"/>
    <mergeCell ref="A46:N46"/>
    <mergeCell ref="C47:E47"/>
    <mergeCell ref="F47:H47"/>
    <mergeCell ref="I47:K47"/>
    <mergeCell ref="L47:N47"/>
    <mergeCell ref="C48:E59"/>
    <mergeCell ref="F48:H59"/>
    <mergeCell ref="I48:K59"/>
    <mergeCell ref="L48:N59"/>
    <mergeCell ref="C61:N62"/>
    <mergeCell ref="C43:E43"/>
    <mergeCell ref="F43:H43"/>
    <mergeCell ref="I43:K43"/>
    <mergeCell ref="L43:N4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Part A </vt:lpstr>
    </vt:vector>
  </TitlesOfParts>
  <Company>Monash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Satheesh Seenivasan</dc:creator>
  <cp:lastModifiedBy>Satheesh Seenivasan</cp:lastModifiedBy>
  <cp:lastPrinted>2016-08-25T08:49:01Z</cp:lastPrinted>
  <dcterms:created xsi:type="dcterms:W3CDTF">2013-09-06T04:02:52Z</dcterms:created>
  <dcterms:modified xsi:type="dcterms:W3CDTF">2018-08-29T00:42:40Z</dcterms:modified>
</cp:coreProperties>
</file>