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defaultThemeVersion="124226"/>
  <mc:AlternateContent xmlns:mc="http://schemas.openxmlformats.org/markup-compatibility/2006">
    <mc:Choice Requires="x15">
      <x15ac:absPath xmlns:x15ac="http://schemas.microsoft.com/office/spreadsheetml/2010/11/ac" url="/Users/sivakumarreddy/Downloads/"/>
    </mc:Choice>
  </mc:AlternateContent>
  <xr:revisionPtr revIDLastSave="0" documentId="13_ncr:1_{27CD7419-C484-3B4B-9830-0443DFEFF550}" xr6:coauthVersionLast="45" xr6:coauthVersionMax="45" xr10:uidLastSave="{00000000-0000-0000-0000-000000000000}"/>
  <bookViews>
    <workbookView xWindow="0" yWindow="0" windowWidth="28800" windowHeight="18000" xr2:uid="{00000000-000D-0000-FFFF-FFFF00000000}"/>
  </bookViews>
  <sheets>
    <sheet name="Data"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80" i="8" l="1"/>
  <c r="L80" i="8"/>
  <c r="M80" i="8"/>
  <c r="N80" i="8"/>
  <c r="O80" i="8"/>
  <c r="P80" i="8"/>
  <c r="Q80" i="8"/>
  <c r="R80" i="8"/>
  <c r="S80" i="8"/>
  <c r="K79" i="8"/>
  <c r="L79" i="8"/>
  <c r="M79" i="8"/>
  <c r="N79" i="8"/>
  <c r="O79" i="8"/>
  <c r="P79" i="8"/>
  <c r="Q79" i="8"/>
  <c r="R79" i="8"/>
  <c r="S79" i="8"/>
  <c r="K78" i="8"/>
  <c r="K82" i="8" s="1"/>
  <c r="K85" i="8" s="1"/>
  <c r="L78" i="8"/>
  <c r="M78" i="8"/>
  <c r="N78" i="8"/>
  <c r="O78" i="8"/>
  <c r="O82" i="8" s="1"/>
  <c r="O85" i="8" s="1"/>
  <c r="P78" i="8"/>
  <c r="Q78" i="8"/>
  <c r="R78" i="8"/>
  <c r="S78" i="8"/>
  <c r="S82" i="8" s="1"/>
  <c r="S85" i="8" s="1"/>
  <c r="J80" i="8"/>
  <c r="J78" i="8"/>
  <c r="J82" i="8" s="1"/>
  <c r="J79" i="8"/>
  <c r="S44" i="8"/>
  <c r="S48" i="8"/>
  <c r="R43" i="8"/>
  <c r="R44" i="8"/>
  <c r="R47" i="8"/>
  <c r="R48" i="8"/>
  <c r="O44" i="8"/>
  <c r="O48" i="8"/>
  <c r="N43" i="8"/>
  <c r="N44" i="8"/>
  <c r="N47" i="8"/>
  <c r="N48" i="8"/>
  <c r="J48" i="8"/>
  <c r="K36" i="8"/>
  <c r="K49" i="8" s="1"/>
  <c r="L36" i="8"/>
  <c r="L49" i="8" s="1"/>
  <c r="M36" i="8"/>
  <c r="M49" i="8" s="1"/>
  <c r="N36" i="8"/>
  <c r="N49" i="8" s="1"/>
  <c r="O36" i="8"/>
  <c r="O49" i="8" s="1"/>
  <c r="P36" i="8"/>
  <c r="P49" i="8" s="1"/>
  <c r="Q36" i="8"/>
  <c r="Q49" i="8" s="1"/>
  <c r="R36" i="8"/>
  <c r="R49" i="8" s="1"/>
  <c r="S36" i="8"/>
  <c r="S49" i="8" s="1"/>
  <c r="K35" i="8"/>
  <c r="L35" i="8"/>
  <c r="M35" i="8"/>
  <c r="M48" i="8" s="1"/>
  <c r="N35" i="8"/>
  <c r="O35" i="8"/>
  <c r="P35" i="8"/>
  <c r="Q35" i="8"/>
  <c r="Q48" i="8" s="1"/>
  <c r="R35" i="8"/>
  <c r="S35" i="8"/>
  <c r="K34" i="8"/>
  <c r="K47" i="8" s="1"/>
  <c r="L34" i="8"/>
  <c r="L47" i="8" s="1"/>
  <c r="M34" i="8"/>
  <c r="N34" i="8"/>
  <c r="O34" i="8"/>
  <c r="O47" i="8" s="1"/>
  <c r="P34" i="8"/>
  <c r="P47" i="8" s="1"/>
  <c r="Q34" i="8"/>
  <c r="R34" i="8"/>
  <c r="S34" i="8"/>
  <c r="S47" i="8" s="1"/>
  <c r="K33" i="8"/>
  <c r="K46" i="8" s="1"/>
  <c r="L33" i="8"/>
  <c r="M33" i="8"/>
  <c r="M46" i="8" s="1"/>
  <c r="N33" i="8"/>
  <c r="N46" i="8" s="1"/>
  <c r="O33" i="8"/>
  <c r="O46" i="8" s="1"/>
  <c r="P33" i="8"/>
  <c r="Q33" i="8"/>
  <c r="R33" i="8"/>
  <c r="R46" i="8" s="1"/>
  <c r="S33" i="8"/>
  <c r="S46" i="8" s="1"/>
  <c r="K32" i="8"/>
  <c r="K45" i="8" s="1"/>
  <c r="L32" i="8"/>
  <c r="L45" i="8" s="1"/>
  <c r="M32" i="8"/>
  <c r="M45" i="8" s="1"/>
  <c r="N32" i="8"/>
  <c r="N45" i="8" s="1"/>
  <c r="O32" i="8"/>
  <c r="O45" i="8" s="1"/>
  <c r="P32" i="8"/>
  <c r="P45" i="8" s="1"/>
  <c r="Q32" i="8"/>
  <c r="Q45" i="8" s="1"/>
  <c r="R32" i="8"/>
  <c r="R45" i="8" s="1"/>
  <c r="S32" i="8"/>
  <c r="S45" i="8" s="1"/>
  <c r="S31" i="8"/>
  <c r="K31" i="8"/>
  <c r="L31" i="8"/>
  <c r="L44" i="8" s="1"/>
  <c r="M31" i="8"/>
  <c r="N31" i="8"/>
  <c r="O31" i="8"/>
  <c r="P31" i="8"/>
  <c r="P44" i="8" s="1"/>
  <c r="Q31" i="8"/>
  <c r="Q44" i="8" s="1"/>
  <c r="R31" i="8"/>
  <c r="K30" i="8"/>
  <c r="K43" i="8" s="1"/>
  <c r="L30" i="8"/>
  <c r="L43" i="8" s="1"/>
  <c r="M30" i="8"/>
  <c r="N30" i="8"/>
  <c r="O30" i="8"/>
  <c r="O43" i="8" s="1"/>
  <c r="P30" i="8"/>
  <c r="P43" i="8" s="1"/>
  <c r="Q30" i="8"/>
  <c r="R30" i="8"/>
  <c r="S30" i="8"/>
  <c r="S43" i="8" s="1"/>
  <c r="S29" i="8"/>
  <c r="S42" i="8" s="1"/>
  <c r="K29" i="8"/>
  <c r="L29" i="8"/>
  <c r="L42" i="8" s="1"/>
  <c r="M29" i="8"/>
  <c r="M42" i="8" s="1"/>
  <c r="N29" i="8"/>
  <c r="N42" i="8" s="1"/>
  <c r="O29" i="8"/>
  <c r="P29" i="8"/>
  <c r="P42" i="8" s="1"/>
  <c r="Q29" i="8"/>
  <c r="Q42" i="8" s="1"/>
  <c r="R29" i="8"/>
  <c r="R42" i="8" s="1"/>
  <c r="K28" i="8"/>
  <c r="L28" i="8"/>
  <c r="M28" i="8"/>
  <c r="N28" i="8"/>
  <c r="N41" i="8" s="1"/>
  <c r="O28" i="8"/>
  <c r="P28" i="8"/>
  <c r="Q28" i="8"/>
  <c r="R28" i="8"/>
  <c r="R41" i="8" s="1"/>
  <c r="S28" i="8"/>
  <c r="J36" i="8"/>
  <c r="J35" i="8"/>
  <c r="J34" i="8"/>
  <c r="J33" i="8"/>
  <c r="J32" i="8"/>
  <c r="J31" i="8"/>
  <c r="J44" i="8" s="1"/>
  <c r="J30" i="8"/>
  <c r="J29" i="8"/>
  <c r="J28" i="8"/>
  <c r="K26" i="8"/>
  <c r="L26" i="8"/>
  <c r="L48" i="8" s="1"/>
  <c r="M26" i="8"/>
  <c r="N26" i="8"/>
  <c r="O26" i="8"/>
  <c r="P26" i="8"/>
  <c r="P48" i="8" s="1"/>
  <c r="Q26" i="8"/>
  <c r="R26" i="8"/>
  <c r="S26" i="8"/>
  <c r="Q25" i="8"/>
  <c r="Q46" i="8" s="1"/>
  <c r="R25" i="8"/>
  <c r="S25" i="8"/>
  <c r="S41" i="8" s="1"/>
  <c r="L25" i="8"/>
  <c r="L46" i="8" s="1"/>
  <c r="M25" i="8"/>
  <c r="M43" i="8" s="1"/>
  <c r="N25" i="8"/>
  <c r="O25" i="8"/>
  <c r="O42" i="8" s="1"/>
  <c r="P25" i="8"/>
  <c r="P46" i="8" s="1"/>
  <c r="K25" i="8"/>
  <c r="K42" i="8" s="1"/>
  <c r="J26" i="8"/>
  <c r="J25" i="8"/>
  <c r="J41" i="8" s="1"/>
  <c r="S86" i="8" l="1"/>
  <c r="O86" i="8"/>
  <c r="K86" i="8"/>
  <c r="J86" i="8"/>
  <c r="J87" i="8"/>
  <c r="M85" i="8"/>
  <c r="N86" i="8"/>
  <c r="S87" i="8"/>
  <c r="O87" i="8"/>
  <c r="K87" i="8"/>
  <c r="P85" i="8"/>
  <c r="Q86" i="8"/>
  <c r="N87" i="8"/>
  <c r="J62" i="8"/>
  <c r="Q41" i="8"/>
  <c r="M41" i="8"/>
  <c r="K48" i="8"/>
  <c r="K44" i="8"/>
  <c r="J58" i="8" s="1"/>
  <c r="M44" i="8"/>
  <c r="Q47" i="8"/>
  <c r="Q43" i="8"/>
  <c r="R82" i="8"/>
  <c r="R85" i="8" s="1"/>
  <c r="N82" i="8"/>
  <c r="N85" i="8" s="1"/>
  <c r="P41" i="8"/>
  <c r="L41" i="8"/>
  <c r="M47" i="8"/>
  <c r="J85" i="8"/>
  <c r="Q82" i="8"/>
  <c r="Q87" i="8" s="1"/>
  <c r="M82" i="8"/>
  <c r="M87" i="8" s="1"/>
  <c r="J55" i="8"/>
  <c r="O41" i="8"/>
  <c r="K41" i="8"/>
  <c r="P82" i="8"/>
  <c r="P87" i="8" s="1"/>
  <c r="L82" i="8"/>
  <c r="L87" i="8" s="1"/>
  <c r="J47" i="8"/>
  <c r="J43" i="8"/>
  <c r="J57" i="8" s="1"/>
  <c r="J46" i="8"/>
  <c r="J60" i="8" s="1"/>
  <c r="J42" i="8"/>
  <c r="J56" i="8" s="1"/>
  <c r="J49" i="8"/>
  <c r="J63" i="8" s="1"/>
  <c r="J45" i="8"/>
  <c r="J59" i="8" s="1"/>
  <c r="R87" i="8" l="1"/>
  <c r="U87" i="8"/>
  <c r="J61" i="8"/>
  <c r="U85" i="8"/>
  <c r="M86" i="8"/>
  <c r="R86" i="8"/>
  <c r="L86" i="8"/>
  <c r="U86" i="8" s="1"/>
  <c r="L85" i="8"/>
  <c r="Q85" i="8"/>
  <c r="P86" i="8"/>
  <c r="K40" i="8" l="1"/>
  <c r="L40" i="8" s="1"/>
  <c r="M40" i="8" s="1"/>
  <c r="N40" i="8" s="1"/>
  <c r="O40" i="8" s="1"/>
  <c r="P40" i="8" s="1"/>
  <c r="Q40" i="8" s="1"/>
  <c r="R40" i="8" s="1"/>
  <c r="S40" i="8" s="1"/>
  <c r="K24" i="8"/>
  <c r="L24" i="8" s="1"/>
  <c r="M24" i="8" s="1"/>
  <c r="N24" i="8" s="1"/>
  <c r="O24" i="8" s="1"/>
  <c r="P24" i="8" s="1"/>
  <c r="Q24" i="8" s="1"/>
  <c r="R24" i="8" s="1"/>
  <c r="S24" i="8" s="1"/>
  <c r="K14" i="8"/>
  <c r="L14" i="8" s="1"/>
  <c r="M14" i="8" s="1"/>
  <c r="N14" i="8" s="1"/>
  <c r="O14" i="8" s="1"/>
  <c r="P14" i="8" s="1"/>
  <c r="Q14" i="8" s="1"/>
  <c r="R14" i="8" s="1"/>
  <c r="S14" i="8" s="1"/>
  <c r="K2" i="8" l="1"/>
  <c r="L2" i="8" s="1"/>
  <c r="M2" i="8" s="1"/>
  <c r="N2" i="8" s="1"/>
  <c r="O2" i="8" s="1"/>
  <c r="P2" i="8" s="1"/>
  <c r="Q2" i="8" s="1"/>
  <c r="R2" i="8" s="1"/>
  <c r="S2" i="8" s="1"/>
</calcChain>
</file>

<file path=xl/sharedStrings.xml><?xml version="1.0" encoding="utf-8"?>
<sst xmlns="http://schemas.openxmlformats.org/spreadsheetml/2006/main" count="111" uniqueCount="41">
  <si>
    <t>Participants' rankings</t>
  </si>
  <si>
    <t>Black Swan</t>
  </si>
  <si>
    <t>Copperpot</t>
  </si>
  <si>
    <t>Glass jar</t>
  </si>
  <si>
    <t>Tetra pak</t>
  </si>
  <si>
    <t>Plastic tub</t>
  </si>
  <si>
    <t>Wild Garden</t>
  </si>
  <si>
    <t>Product profile</t>
  </si>
  <si>
    <t>Regression coefficients: partworths</t>
  </si>
  <si>
    <t>Market share</t>
  </si>
  <si>
    <t>Utilities</t>
  </si>
  <si>
    <t>Purchase probabilities</t>
  </si>
  <si>
    <t>Market shares</t>
  </si>
  <si>
    <t>Attribute importances</t>
  </si>
  <si>
    <t>Part-worths</t>
  </si>
  <si>
    <t>Brand</t>
  </si>
  <si>
    <t>Container</t>
  </si>
  <si>
    <t>Price</t>
  </si>
  <si>
    <t>Range of Part-worths</t>
  </si>
  <si>
    <t>Total range</t>
  </si>
  <si>
    <t>Relative attribute importances</t>
  </si>
  <si>
    <t>Avg. attribute importances</t>
  </si>
  <si>
    <r>
      <t xml:space="preserve">Wild Garden </t>
    </r>
    <r>
      <rPr>
        <sz val="11"/>
        <color theme="1"/>
        <rFont val="Calibri"/>
        <family val="2"/>
        <scheme val="minor"/>
      </rPr>
      <t>Tetra pak at $2.50</t>
    </r>
  </si>
  <si>
    <r>
      <t xml:space="preserve">Black Swan </t>
    </r>
    <r>
      <rPr>
        <sz val="11"/>
        <color theme="1"/>
        <rFont val="Calibri"/>
        <family val="2"/>
        <scheme val="minor"/>
      </rPr>
      <t>Plastic tub at $2.50</t>
    </r>
  </si>
  <si>
    <r>
      <rPr>
        <sz val="11"/>
        <color theme="1"/>
        <rFont val="Calibri"/>
        <family val="2"/>
        <scheme val="minor"/>
      </rPr>
      <t>Copperpot Glass jar at $2.50</t>
    </r>
  </si>
  <si>
    <r>
      <t xml:space="preserve">Black Swan </t>
    </r>
    <r>
      <rPr>
        <sz val="11"/>
        <color theme="1"/>
        <rFont val="Calibri"/>
        <family val="2"/>
        <scheme val="minor"/>
      </rPr>
      <t>Glass jar at $3.50</t>
    </r>
  </si>
  <si>
    <r>
      <rPr>
        <sz val="11"/>
        <color theme="1"/>
        <rFont val="Calibri"/>
        <family val="2"/>
        <scheme val="minor"/>
      </rPr>
      <t>Copperpot Tetra pak at $3.50</t>
    </r>
  </si>
  <si>
    <r>
      <t xml:space="preserve">Wild Garden </t>
    </r>
    <r>
      <rPr>
        <sz val="11"/>
        <color theme="1"/>
        <rFont val="Calibri"/>
        <family val="2"/>
        <scheme val="minor"/>
      </rPr>
      <t>Plastic tub at $3.50</t>
    </r>
  </si>
  <si>
    <t>Copperpot Plastic tub at $3.00</t>
  </si>
  <si>
    <t>Black Swan Tetra pak at $3.00</t>
  </si>
  <si>
    <t>Wild Garden Glass jar at $3.00</t>
  </si>
  <si>
    <t>$3.00</t>
  </si>
  <si>
    <t>$2.50</t>
  </si>
  <si>
    <t>Cojoint model</t>
  </si>
  <si>
    <t>Step 1) Identify attributes and levels, design product bundles</t>
  </si>
  <si>
    <t>Step 2) ask customers to rank or give ratings</t>
  </si>
  <si>
    <t>Step 3) Calculate the part-worth and utilities (use the linear reg)</t>
  </si>
  <si>
    <t>Recommendation: Which bundle should be offered? Why?</t>
  </si>
  <si>
    <t>Interpretation: Identify what is the most important attribute to choose a dip</t>
  </si>
  <si>
    <t xml:space="preserve">The market shares for Wildgarden $2.50 plastic tub and Wildgarden $3.00 have the highest market shares. Hence this bundle should be offered as they also have a very high purchase probability. Also on our relative attribute importances we saw that Price and container significantly impact customer choices. Therefore, these bundles should be offered. </t>
  </si>
  <si>
    <t xml:space="preserve">From the interpretation it is clear that customers chose products to close match to the existing product types. The combination of the wild garden with plastic tub has the highest purchase probability. Also in the relative attribute importances, price and container had the highest percentages of 44.44% for both. Therefore, these aspects should be considerd when determining which bundle to offer.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</si>
</sst>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00;[Red]\-&quot;$&quot;#,##0.00"/>
    <numFmt numFmtId="165" formatCode="_-* #,##0.00_-;\-* #,##0.00_-;_-* &quot;-&quot;??_-;_-@_-"/>
    <numFmt numFmtId="166" formatCode="0.000"/>
    <numFmt numFmtId="167" formatCode="0.0%"/>
    <numFmt numFmtId="168" formatCode="_-* #,##0_-;\-* #,##0_-;_-* &quot;-&quot;??_-;_-@_-"/>
  </numFmts>
  <fonts count="8" x14ac:knownFonts="1">
    <font>
      <sz val="11"/>
      <color theme="1"/>
      <name val="Calibri"/>
      <family val="2"/>
      <scheme val="minor"/>
    </font>
    <font>
      <sz val="11"/>
      <color theme="1"/>
      <name val="Calibri"/>
      <family val="2"/>
      <scheme val="minor"/>
    </font>
    <font>
      <u/>
      <sz val="11"/>
      <color theme="1"/>
      <name val="Calibri"/>
      <family val="2"/>
      <scheme val="minor"/>
    </font>
    <font>
      <b/>
      <sz val="11"/>
      <color theme="1"/>
      <name val="Calibri"/>
      <family val="2"/>
      <scheme val="minor"/>
    </font>
    <font>
      <b/>
      <sz val="11"/>
      <color rgb="FF0000FF"/>
      <name val="Calibri"/>
      <family val="2"/>
      <scheme val="minor"/>
    </font>
    <font>
      <b/>
      <u/>
      <sz val="11"/>
      <color theme="1"/>
      <name val="Calibri"/>
      <family val="2"/>
      <scheme val="minor"/>
    </font>
    <font>
      <b/>
      <sz val="12"/>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165" fontId="1" fillId="0" borderId="0" applyFont="0" applyFill="0" applyBorder="0" applyAlignment="0" applyProtection="0"/>
  </cellStyleXfs>
  <cellXfs count="115">
    <xf numFmtId="0" fontId="0" fillId="0" borderId="0" xfId="0"/>
    <xf numFmtId="0" fontId="0" fillId="0" borderId="0" xfId="0" applyAlignment="1">
      <alignment horizontal="center"/>
    </xf>
    <xf numFmtId="0" fontId="0" fillId="0" borderId="0" xfId="0" applyBorder="1"/>
    <xf numFmtId="0" fontId="0" fillId="0" borderId="0" xfId="0" applyAlignment="1">
      <alignment horizontal="right"/>
    </xf>
    <xf numFmtId="166" fontId="0" fillId="0" borderId="1" xfId="0" applyNumberFormat="1" applyBorder="1"/>
    <xf numFmtId="0" fontId="0" fillId="0" borderId="0" xfId="0" applyFill="1"/>
    <xf numFmtId="0" fontId="0" fillId="0" borderId="1" xfId="0" applyFill="1" applyBorder="1" applyAlignment="1">
      <alignment horizontal="center" vertical="center"/>
    </xf>
    <xf numFmtId="9" fontId="0" fillId="0" borderId="0" xfId="1" applyFont="1" applyAlignment="1">
      <alignment horizontal="left"/>
    </xf>
    <xf numFmtId="164" fontId="1" fillId="0" borderId="0" xfId="1" applyNumberFormat="1" applyFont="1" applyAlignment="1">
      <alignment horizontal="left"/>
    </xf>
    <xf numFmtId="9" fontId="0" fillId="0" borderId="0" xfId="1" applyFont="1" applyBorder="1"/>
    <xf numFmtId="164" fontId="1" fillId="0" borderId="0" xfId="1" applyNumberFormat="1" applyFont="1" applyFill="1" applyAlignment="1">
      <alignment horizontal="center"/>
    </xf>
    <xf numFmtId="164" fontId="0" fillId="0" borderId="0" xfId="0" applyNumberFormat="1" applyFill="1" applyAlignment="1">
      <alignment horizontal="center"/>
    </xf>
    <xf numFmtId="0" fontId="2" fillId="0" borderId="0" xfId="0" applyFont="1" applyAlignment="1">
      <alignment horizontal="right"/>
    </xf>
    <xf numFmtId="0" fontId="0" fillId="0" borderId="1" xfId="0" applyFill="1" applyBorder="1" applyAlignment="1">
      <alignment horizontal="right"/>
    </xf>
    <xf numFmtId="9" fontId="0" fillId="0" borderId="1" xfId="1" applyFont="1" applyBorder="1"/>
    <xf numFmtId="166" fontId="0" fillId="0" borderId="0" xfId="0" applyNumberFormat="1" applyBorder="1"/>
    <xf numFmtId="167" fontId="0" fillId="0" borderId="0" xfId="1" applyNumberFormat="1" applyFont="1" applyBorder="1" applyAlignment="1">
      <alignment horizontal="left"/>
    </xf>
    <xf numFmtId="166" fontId="0" fillId="0" borderId="0" xfId="0" applyNumberFormat="1" applyFill="1" applyBorder="1"/>
    <xf numFmtId="168" fontId="0" fillId="0" borderId="0" xfId="2" applyNumberFormat="1" applyFont="1" applyBorder="1"/>
    <xf numFmtId="0" fontId="4" fillId="0" borderId="0" xfId="0" applyFont="1" applyFill="1" applyBorder="1" applyAlignment="1">
      <alignment horizontal="right" vertical="center"/>
    </xf>
    <xf numFmtId="0" fontId="5" fillId="0" borderId="0" xfId="0" applyFont="1"/>
    <xf numFmtId="0" fontId="0" fillId="0" borderId="4" xfId="0" applyFill="1" applyBorder="1" applyAlignment="1">
      <alignment horizontal="center" vertical="center"/>
    </xf>
    <xf numFmtId="0" fontId="0" fillId="0" borderId="11" xfId="0" applyFill="1" applyBorder="1" applyAlignment="1">
      <alignment horizontal="right"/>
    </xf>
    <xf numFmtId="0" fontId="0" fillId="0" borderId="12" xfId="0" applyFill="1" applyBorder="1" applyAlignment="1">
      <alignment horizontal="right"/>
    </xf>
    <xf numFmtId="0" fontId="0" fillId="0" borderId="13" xfId="0" applyFill="1" applyBorder="1" applyAlignment="1">
      <alignment horizontal="right"/>
    </xf>
    <xf numFmtId="0" fontId="0" fillId="0" borderId="3" xfId="0" applyFill="1" applyBorder="1" applyAlignment="1">
      <alignment horizontal="right"/>
    </xf>
    <xf numFmtId="0" fontId="0" fillId="0" borderId="4" xfId="0" applyFill="1" applyBorder="1" applyAlignment="1">
      <alignment horizontal="right"/>
    </xf>
    <xf numFmtId="0" fontId="0" fillId="0" borderId="5" xfId="0" applyFill="1" applyBorder="1" applyAlignment="1">
      <alignment horizontal="right"/>
    </xf>
    <xf numFmtId="0" fontId="0" fillId="0" borderId="6" xfId="0" applyFill="1" applyBorder="1" applyAlignment="1">
      <alignment horizontal="right"/>
    </xf>
    <xf numFmtId="0" fontId="0" fillId="0" borderId="7" xfId="0" applyFill="1" applyBorder="1" applyAlignment="1">
      <alignment horizontal="right"/>
    </xf>
    <xf numFmtId="166" fontId="0" fillId="0" borderId="11" xfId="0" applyNumberFormat="1" applyBorder="1"/>
    <xf numFmtId="166" fontId="0" fillId="0" borderId="12" xfId="0" applyNumberFormat="1" applyBorder="1"/>
    <xf numFmtId="166" fontId="0" fillId="0" borderId="13" xfId="0" applyNumberFormat="1" applyBorder="1"/>
    <xf numFmtId="166" fontId="0" fillId="0" borderId="5" xfId="0" applyNumberFormat="1" applyBorder="1"/>
    <xf numFmtId="166" fontId="0" fillId="0" borderId="6" xfId="0" applyNumberFormat="1" applyBorder="1"/>
    <xf numFmtId="166" fontId="0" fillId="0" borderId="7" xfId="0" applyNumberFormat="1" applyBorder="1"/>
    <xf numFmtId="166" fontId="0" fillId="0" borderId="3" xfId="0" applyNumberFormat="1" applyBorder="1"/>
    <xf numFmtId="166" fontId="0" fillId="0" borderId="4" xfId="0" applyNumberFormat="1" applyBorder="1"/>
    <xf numFmtId="0" fontId="0" fillId="2" borderId="0" xfId="0" applyFill="1"/>
    <xf numFmtId="9" fontId="0" fillId="0" borderId="0" xfId="1" applyFont="1" applyFill="1" applyAlignment="1">
      <alignment horizontal="left"/>
    </xf>
    <xf numFmtId="9" fontId="0" fillId="0" borderId="12" xfId="1" applyFont="1" applyBorder="1"/>
    <xf numFmtId="9" fontId="0" fillId="0" borderId="3" xfId="1" applyFont="1" applyBorder="1"/>
    <xf numFmtId="9" fontId="0" fillId="0" borderId="4" xfId="1" applyFont="1" applyBorder="1"/>
    <xf numFmtId="9" fontId="0" fillId="0" borderId="5" xfId="1" applyFont="1" applyBorder="1"/>
    <xf numFmtId="9" fontId="0" fillId="0" borderId="6" xfId="1" applyFont="1" applyBorder="1"/>
    <xf numFmtId="9" fontId="0" fillId="0" borderId="7" xfId="1" applyFont="1" applyBorder="1"/>
    <xf numFmtId="9" fontId="0" fillId="0" borderId="15" xfId="1" applyFont="1" applyFill="1" applyBorder="1"/>
    <xf numFmtId="0" fontId="3" fillId="2" borderId="14" xfId="0" applyFont="1" applyFill="1" applyBorder="1" applyAlignment="1">
      <alignment horizontal="center"/>
    </xf>
    <xf numFmtId="166" fontId="5" fillId="0" borderId="0" xfId="0" applyNumberFormat="1" applyFont="1" applyBorder="1"/>
    <xf numFmtId="0" fontId="0" fillId="0" borderId="0" xfId="0" applyFill="1" applyBorder="1"/>
    <xf numFmtId="166" fontId="0" fillId="0" borderId="8" xfId="0" applyNumberFormat="1" applyBorder="1"/>
    <xf numFmtId="166" fontId="0" fillId="0" borderId="9" xfId="0" applyNumberFormat="1" applyBorder="1"/>
    <xf numFmtId="166" fontId="0" fillId="0" borderId="10" xfId="0" applyNumberFormat="1" applyBorder="1"/>
    <xf numFmtId="10" fontId="0" fillId="0" borderId="11" xfId="0" applyNumberFormat="1" applyBorder="1"/>
    <xf numFmtId="10" fontId="0" fillId="0" borderId="12" xfId="0" applyNumberFormat="1" applyBorder="1"/>
    <xf numFmtId="10" fontId="0" fillId="0" borderId="13" xfId="0" applyNumberFormat="1" applyBorder="1"/>
    <xf numFmtId="10" fontId="0" fillId="0" borderId="0" xfId="0" applyNumberFormat="1" applyBorder="1"/>
    <xf numFmtId="10" fontId="0" fillId="0" borderId="3" xfId="0" applyNumberFormat="1" applyBorder="1"/>
    <xf numFmtId="10" fontId="0" fillId="0" borderId="1" xfId="0" applyNumberFormat="1" applyBorder="1"/>
    <xf numFmtId="10" fontId="0" fillId="0" borderId="5" xfId="0" applyNumberFormat="1" applyBorder="1"/>
    <xf numFmtId="10" fontId="0" fillId="0" borderId="6" xfId="0" applyNumberFormat="1" applyBorder="1"/>
    <xf numFmtId="10" fontId="0" fillId="0" borderId="14" xfId="0" applyNumberFormat="1" applyBorder="1"/>
    <xf numFmtId="10" fontId="0" fillId="0" borderId="16" xfId="0" applyNumberFormat="1" applyBorder="1"/>
    <xf numFmtId="0" fontId="5" fillId="0" borderId="0" xfId="0" applyFont="1" applyBorder="1"/>
    <xf numFmtId="0" fontId="0" fillId="0" borderId="11" xfId="0" applyFont="1" applyBorder="1"/>
    <xf numFmtId="0" fontId="0" fillId="0" borderId="3" xfId="0" applyFont="1" applyBorder="1"/>
    <xf numFmtId="0" fontId="0" fillId="0" borderId="5" xfId="0" applyFont="1" applyBorder="1"/>
    <xf numFmtId="9" fontId="6" fillId="2" borderId="17" xfId="1" applyFont="1" applyFill="1" applyBorder="1" applyAlignment="1">
      <alignment horizontal="left"/>
    </xf>
    <xf numFmtId="164" fontId="6" fillId="2" borderId="17" xfId="0" quotePrefix="1" applyNumberFormat="1" applyFont="1" applyFill="1" applyBorder="1" applyAlignment="1">
      <alignment horizontal="center" vertical="center"/>
    </xf>
    <xf numFmtId="44" fontId="6" fillId="2" borderId="17" xfId="0" quotePrefix="1" applyNumberFormat="1" applyFont="1" applyFill="1" applyBorder="1" applyAlignment="1">
      <alignment horizontal="center" vertical="center"/>
    </xf>
    <xf numFmtId="9" fontId="6" fillId="2" borderId="17" xfId="0" applyNumberFormat="1" applyFont="1" applyFill="1" applyBorder="1" applyAlignment="1">
      <alignment horizontal="left" vertical="center"/>
    </xf>
    <xf numFmtId="0" fontId="6" fillId="2" borderId="18" xfId="0" applyFont="1" applyFill="1" applyBorder="1" applyAlignment="1">
      <alignment horizontal="left" vertical="center"/>
    </xf>
    <xf numFmtId="0" fontId="4" fillId="0" borderId="19" xfId="0" applyFont="1" applyFill="1" applyBorder="1" applyAlignment="1">
      <alignment horizontal="center"/>
    </xf>
    <xf numFmtId="0" fontId="4" fillId="0" borderId="20" xfId="0" applyFont="1" applyFill="1" applyBorder="1" applyAlignment="1">
      <alignment horizontal="center"/>
    </xf>
    <xf numFmtId="0" fontId="4" fillId="0" borderId="21" xfId="0" applyFont="1" applyFill="1" applyBorder="1" applyAlignment="1">
      <alignment horizontal="center"/>
    </xf>
    <xf numFmtId="0" fontId="0" fillId="0" borderId="22" xfId="0" applyFill="1" applyBorder="1" applyAlignment="1">
      <alignment horizontal="center" vertical="center"/>
    </xf>
    <xf numFmtId="0" fontId="0" fillId="0" borderId="23" xfId="0" applyFill="1" applyBorder="1" applyAlignment="1">
      <alignment horizontal="center" vertical="center"/>
    </xf>
    <xf numFmtId="0" fontId="0" fillId="0" borderId="24" xfId="0" applyFill="1" applyBorder="1" applyAlignment="1">
      <alignment horizontal="center" vertical="center"/>
    </xf>
    <xf numFmtId="0" fontId="0" fillId="0" borderId="25" xfId="0" applyFill="1" applyBorder="1" applyAlignment="1">
      <alignment horizontal="center" vertical="center"/>
    </xf>
    <xf numFmtId="0" fontId="0" fillId="0" borderId="26" xfId="0" applyFill="1" applyBorder="1" applyAlignment="1">
      <alignment horizontal="center" vertical="center"/>
    </xf>
    <xf numFmtId="0" fontId="0" fillId="0" borderId="27" xfId="0" applyFill="1" applyBorder="1" applyAlignment="1">
      <alignment horizontal="center" vertical="center"/>
    </xf>
    <xf numFmtId="0" fontId="0" fillId="0" borderId="17" xfId="0" applyFill="1" applyBorder="1" applyAlignment="1">
      <alignment horizontal="center" vertical="center"/>
    </xf>
    <xf numFmtId="0" fontId="0" fillId="0" borderId="28" xfId="0" applyFill="1" applyBorder="1" applyAlignment="1">
      <alignment horizontal="center" vertical="center"/>
    </xf>
    <xf numFmtId="0" fontId="0" fillId="0" borderId="3" xfId="0" applyFill="1" applyBorder="1" applyAlignment="1">
      <alignment horizontal="center" vertical="center"/>
    </xf>
    <xf numFmtId="9" fontId="6" fillId="2" borderId="26" xfId="1" applyFont="1" applyFill="1" applyBorder="1" applyAlignment="1">
      <alignment horizontal="left"/>
    </xf>
    <xf numFmtId="0" fontId="0" fillId="0" borderId="0" xfId="0" applyAlignment="1">
      <alignment horizontal="center" wrapText="1"/>
    </xf>
    <xf numFmtId="0" fontId="0" fillId="0" borderId="29" xfId="0" applyFill="1" applyBorder="1" applyAlignment="1">
      <alignment horizontal="center" vertical="center"/>
    </xf>
    <xf numFmtId="166" fontId="0" fillId="0" borderId="1" xfId="0" applyNumberFormat="1" applyFill="1" applyBorder="1" applyAlignment="1"/>
    <xf numFmtId="166" fontId="0" fillId="0" borderId="11" xfId="0" applyNumberFormat="1" applyFill="1" applyBorder="1" applyAlignment="1"/>
    <xf numFmtId="166" fontId="0" fillId="0" borderId="12" xfId="0" applyNumberFormat="1" applyFill="1" applyBorder="1" applyAlignment="1"/>
    <xf numFmtId="166" fontId="0" fillId="0" borderId="13" xfId="0" applyNumberFormat="1" applyFill="1" applyBorder="1" applyAlignment="1"/>
    <xf numFmtId="166" fontId="0" fillId="0" borderId="3" xfId="0" applyNumberFormat="1" applyFill="1" applyBorder="1" applyAlignment="1"/>
    <xf numFmtId="166" fontId="0" fillId="0" borderId="4" xfId="0" applyNumberFormat="1" applyFill="1" applyBorder="1" applyAlignment="1"/>
    <xf numFmtId="166" fontId="0" fillId="0" borderId="5" xfId="0" applyNumberFormat="1" applyFill="1" applyBorder="1" applyAlignment="1"/>
    <xf numFmtId="166" fontId="0" fillId="0" borderId="6" xfId="0" applyNumberFormat="1" applyFill="1" applyBorder="1" applyAlignment="1"/>
    <xf numFmtId="166" fontId="0" fillId="0" borderId="7" xfId="0" applyNumberFormat="1" applyFill="1" applyBorder="1" applyAlignment="1"/>
    <xf numFmtId="166" fontId="0" fillId="3" borderId="11" xfId="0" applyNumberFormat="1" applyFill="1" applyBorder="1"/>
    <xf numFmtId="166" fontId="0" fillId="3" borderId="12" xfId="0" applyNumberFormat="1" applyFill="1" applyBorder="1"/>
    <xf numFmtId="166" fontId="0" fillId="3" borderId="1" xfId="0" applyNumberFormat="1" applyFill="1" applyBorder="1"/>
    <xf numFmtId="9" fontId="0" fillId="3" borderId="11" xfId="1" applyFont="1" applyFill="1" applyBorder="1"/>
    <xf numFmtId="9" fontId="0" fillId="3" borderId="15" xfId="1" applyFont="1" applyFill="1" applyBorder="1"/>
    <xf numFmtId="10" fontId="0" fillId="3" borderId="4" xfId="0" applyNumberFormat="1" applyFill="1" applyBorder="1"/>
    <xf numFmtId="10" fontId="0" fillId="3" borderId="7" xfId="0" applyNumberFormat="1" applyFill="1" applyBorder="1"/>
    <xf numFmtId="10" fontId="0" fillId="3" borderId="15" xfId="0" applyNumberFormat="1" applyFill="1" applyBorder="1"/>
    <xf numFmtId="9" fontId="0" fillId="3" borderId="1" xfId="1" applyFont="1" applyFill="1" applyBorder="1"/>
    <xf numFmtId="9" fontId="0" fillId="3" borderId="12" xfId="1" applyFont="1" applyFill="1" applyBorder="1"/>
    <xf numFmtId="9" fontId="0" fillId="3" borderId="13" xfId="1" applyFont="1" applyFill="1" applyBorder="1"/>
    <xf numFmtId="9" fontId="0" fillId="3" borderId="4" xfId="1" applyFont="1" applyFill="1" applyBorder="1"/>
    <xf numFmtId="0" fontId="7" fillId="0" borderId="0" xfId="0" applyFont="1"/>
    <xf numFmtId="0" fontId="6" fillId="2" borderId="8" xfId="0" applyFont="1" applyFill="1" applyBorder="1" applyAlignment="1">
      <alignment horizontal="center"/>
    </xf>
    <xf numFmtId="0" fontId="6" fillId="2" borderId="10" xfId="0" applyFont="1" applyFill="1" applyBorder="1" applyAlignment="1">
      <alignment horizontal="center"/>
    </xf>
    <xf numFmtId="0" fontId="0" fillId="0" borderId="2" xfId="0" applyBorder="1" applyAlignment="1">
      <alignment horizontal="center"/>
    </xf>
    <xf numFmtId="0" fontId="0" fillId="0" borderId="2" xfId="0" applyFill="1" applyBorder="1" applyAlignment="1">
      <alignment horizontal="center"/>
    </xf>
    <xf numFmtId="0" fontId="0" fillId="0" borderId="0" xfId="0" applyAlignment="1">
      <alignment horizontal="center" vertical="center" wrapText="1"/>
    </xf>
    <xf numFmtId="0" fontId="0" fillId="0" borderId="0" xfId="0" applyAlignment="1">
      <alignment horizontal="center" vertical="top" wrapText="1"/>
    </xf>
  </cellXfs>
  <cellStyles count="3">
    <cellStyle name="Comma" xfId="2" builtinId="3"/>
    <cellStyle name="Normal" xfId="0" builtinId="0"/>
    <cellStyle name="Per cent" xfId="1"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tabSelected="1" zoomScale="69" workbookViewId="0">
      <selection activeCell="S99" sqref="S99"/>
    </sheetView>
  </sheetViews>
  <sheetFormatPr baseColWidth="10" defaultColWidth="8.83203125" defaultRowHeight="15" x14ac:dyDescent="0.2"/>
  <cols>
    <col min="1" max="1" width="29.33203125" bestFit="1" customWidth="1"/>
    <col min="2" max="2" width="7.33203125" customWidth="1"/>
    <col min="3" max="4" width="12.6640625" customWidth="1"/>
    <col min="5" max="5" width="8.5" customWidth="1"/>
    <col min="6" max="6" width="12" bestFit="1" customWidth="1"/>
    <col min="7" max="7" width="10.33203125" bestFit="1" customWidth="1"/>
    <col min="8" max="8" width="10.1640625" bestFit="1" customWidth="1"/>
    <col min="9" max="9" width="12.6640625" bestFit="1" customWidth="1"/>
    <col min="10" max="10" width="14.33203125" bestFit="1" customWidth="1"/>
    <col min="11" max="17" width="8.5" customWidth="1"/>
    <col min="18" max="18" width="9" customWidth="1"/>
    <col min="19" max="19" width="8.5" customWidth="1"/>
  </cols>
  <sheetData>
    <row r="1" spans="1:19" ht="16" thickBot="1" x14ac:dyDescent="0.25">
      <c r="J1" s="20" t="s">
        <v>0</v>
      </c>
      <c r="K1" s="1"/>
    </row>
    <row r="2" spans="1:19" ht="17" thickBot="1" x14ac:dyDescent="0.25">
      <c r="A2" s="109" t="s">
        <v>7</v>
      </c>
      <c r="B2" s="110"/>
      <c r="C2" s="84" t="s">
        <v>1</v>
      </c>
      <c r="D2" s="67" t="s">
        <v>2</v>
      </c>
      <c r="E2" s="68" t="s">
        <v>32</v>
      </c>
      <c r="F2" s="69" t="s">
        <v>31</v>
      </c>
      <c r="G2" s="70" t="s">
        <v>4</v>
      </c>
      <c r="H2" s="71" t="s">
        <v>3</v>
      </c>
      <c r="J2" s="3">
        <v>1</v>
      </c>
      <c r="K2" s="3">
        <f t="shared" ref="K2:S2" si="0">J2+1</f>
        <v>2</v>
      </c>
      <c r="L2" s="3">
        <f t="shared" si="0"/>
        <v>3</v>
      </c>
      <c r="M2" s="3">
        <f t="shared" si="0"/>
        <v>4</v>
      </c>
      <c r="N2" s="3">
        <f t="shared" si="0"/>
        <v>5</v>
      </c>
      <c r="O2" s="3">
        <f t="shared" si="0"/>
        <v>6</v>
      </c>
      <c r="P2" s="3">
        <f t="shared" si="0"/>
        <v>7</v>
      </c>
      <c r="Q2" s="3">
        <f t="shared" si="0"/>
        <v>8</v>
      </c>
      <c r="R2" s="3">
        <f t="shared" si="0"/>
        <v>9</v>
      </c>
      <c r="S2" s="3">
        <f t="shared" si="0"/>
        <v>10</v>
      </c>
    </row>
    <row r="3" spans="1:19" s="5" customFormat="1" x14ac:dyDescent="0.2">
      <c r="A3" s="64" t="s">
        <v>22</v>
      </c>
      <c r="B3" s="72">
        <v>1</v>
      </c>
      <c r="C3" s="75">
        <v>0</v>
      </c>
      <c r="D3" s="81">
        <v>0</v>
      </c>
      <c r="E3" s="81">
        <v>1</v>
      </c>
      <c r="F3" s="81">
        <v>0</v>
      </c>
      <c r="G3" s="79">
        <v>1</v>
      </c>
      <c r="H3" s="76">
        <v>0</v>
      </c>
      <c r="I3" s="19">
        <v>1</v>
      </c>
      <c r="J3" s="22">
        <v>6</v>
      </c>
      <c r="K3" s="23">
        <v>7</v>
      </c>
      <c r="L3" s="23">
        <v>7</v>
      </c>
      <c r="M3" s="23">
        <v>5</v>
      </c>
      <c r="N3" s="23">
        <v>5</v>
      </c>
      <c r="O3" s="23">
        <v>5</v>
      </c>
      <c r="P3" s="23">
        <v>6</v>
      </c>
      <c r="Q3" s="23">
        <v>7</v>
      </c>
      <c r="R3" s="23">
        <v>6</v>
      </c>
      <c r="S3" s="24">
        <v>7</v>
      </c>
    </row>
    <row r="4" spans="1:19" s="5" customFormat="1" x14ac:dyDescent="0.2">
      <c r="A4" s="65" t="s">
        <v>23</v>
      </c>
      <c r="B4" s="73">
        <v>2</v>
      </c>
      <c r="C4" s="86">
        <v>1</v>
      </c>
      <c r="D4" s="6">
        <v>0</v>
      </c>
      <c r="E4" s="6">
        <v>1</v>
      </c>
      <c r="F4" s="6">
        <v>0</v>
      </c>
      <c r="G4" s="6">
        <v>0</v>
      </c>
      <c r="H4" s="21">
        <v>0</v>
      </c>
      <c r="I4" s="19">
        <v>2</v>
      </c>
      <c r="J4" s="25">
        <v>9</v>
      </c>
      <c r="K4" s="13">
        <v>9</v>
      </c>
      <c r="L4" s="13">
        <v>9</v>
      </c>
      <c r="M4" s="13">
        <v>9</v>
      </c>
      <c r="N4" s="13">
        <v>9</v>
      </c>
      <c r="O4" s="13">
        <v>9</v>
      </c>
      <c r="P4" s="13">
        <v>7</v>
      </c>
      <c r="Q4" s="13">
        <v>8</v>
      </c>
      <c r="R4" s="13">
        <v>8</v>
      </c>
      <c r="S4" s="26">
        <v>9</v>
      </c>
    </row>
    <row r="5" spans="1:19" s="5" customFormat="1" x14ac:dyDescent="0.2">
      <c r="A5" s="65" t="s">
        <v>24</v>
      </c>
      <c r="B5" s="73">
        <v>3</v>
      </c>
      <c r="C5" s="86">
        <v>0</v>
      </c>
      <c r="D5" s="6">
        <v>1</v>
      </c>
      <c r="E5" s="6">
        <v>1</v>
      </c>
      <c r="F5" s="6">
        <v>0</v>
      </c>
      <c r="G5" s="6">
        <v>0</v>
      </c>
      <c r="H5" s="21">
        <v>1</v>
      </c>
      <c r="I5" s="19">
        <v>3</v>
      </c>
      <c r="J5" s="25">
        <v>5</v>
      </c>
      <c r="K5" s="13">
        <v>4</v>
      </c>
      <c r="L5" s="13">
        <v>5</v>
      </c>
      <c r="M5" s="13">
        <v>3</v>
      </c>
      <c r="N5" s="13">
        <v>4</v>
      </c>
      <c r="O5" s="13">
        <v>3</v>
      </c>
      <c r="P5" s="13">
        <v>4</v>
      </c>
      <c r="Q5" s="13">
        <v>6</v>
      </c>
      <c r="R5" s="13">
        <v>3</v>
      </c>
      <c r="S5" s="26">
        <v>3</v>
      </c>
    </row>
    <row r="6" spans="1:19" s="5" customFormat="1" x14ac:dyDescent="0.2">
      <c r="A6" s="65" t="s">
        <v>25</v>
      </c>
      <c r="B6" s="73">
        <v>4</v>
      </c>
      <c r="C6" s="83">
        <v>1</v>
      </c>
      <c r="D6" s="6">
        <v>0</v>
      </c>
      <c r="E6" s="6">
        <v>0</v>
      </c>
      <c r="F6" s="6">
        <v>0</v>
      </c>
      <c r="G6" s="6">
        <v>0</v>
      </c>
      <c r="H6" s="21">
        <v>1</v>
      </c>
      <c r="I6" s="19">
        <v>4</v>
      </c>
      <c r="J6" s="25">
        <v>2</v>
      </c>
      <c r="K6" s="13">
        <v>2</v>
      </c>
      <c r="L6" s="13">
        <v>1</v>
      </c>
      <c r="M6" s="13">
        <v>2</v>
      </c>
      <c r="N6" s="13">
        <v>2</v>
      </c>
      <c r="O6" s="13">
        <v>2</v>
      </c>
      <c r="P6" s="13">
        <v>1</v>
      </c>
      <c r="Q6" s="13">
        <v>1</v>
      </c>
      <c r="R6" s="13">
        <v>1</v>
      </c>
      <c r="S6" s="26">
        <v>1</v>
      </c>
    </row>
    <row r="7" spans="1:19" s="5" customFormat="1" x14ac:dyDescent="0.2">
      <c r="A7" s="65" t="s">
        <v>28</v>
      </c>
      <c r="B7" s="73">
        <v>5</v>
      </c>
      <c r="C7" s="83">
        <v>0</v>
      </c>
      <c r="D7" s="6">
        <v>1</v>
      </c>
      <c r="E7" s="6">
        <v>0</v>
      </c>
      <c r="F7" s="6">
        <v>1</v>
      </c>
      <c r="G7" s="6">
        <v>0</v>
      </c>
      <c r="H7" s="21">
        <v>0</v>
      </c>
      <c r="I7" s="19">
        <v>5</v>
      </c>
      <c r="J7" s="25">
        <v>8</v>
      </c>
      <c r="K7" s="13">
        <v>8</v>
      </c>
      <c r="L7" s="13">
        <v>8</v>
      </c>
      <c r="M7" s="13">
        <v>8</v>
      </c>
      <c r="N7" s="13">
        <v>8</v>
      </c>
      <c r="O7" s="13">
        <v>8</v>
      </c>
      <c r="P7" s="13">
        <v>9</v>
      </c>
      <c r="Q7" s="13">
        <v>9</v>
      </c>
      <c r="R7" s="13">
        <v>9</v>
      </c>
      <c r="S7" s="26">
        <v>8</v>
      </c>
    </row>
    <row r="8" spans="1:19" s="5" customFormat="1" x14ac:dyDescent="0.2">
      <c r="A8" s="65" t="s">
        <v>29</v>
      </c>
      <c r="B8" s="73">
        <v>6</v>
      </c>
      <c r="C8" s="83">
        <v>1</v>
      </c>
      <c r="D8" s="6">
        <v>0</v>
      </c>
      <c r="E8" s="6">
        <v>0</v>
      </c>
      <c r="F8" s="6">
        <v>1</v>
      </c>
      <c r="G8" s="6">
        <v>1</v>
      </c>
      <c r="H8" s="21">
        <v>0</v>
      </c>
      <c r="I8" s="19">
        <v>6</v>
      </c>
      <c r="J8" s="25">
        <v>4</v>
      </c>
      <c r="K8" s="13">
        <v>5</v>
      </c>
      <c r="L8" s="13">
        <v>6</v>
      </c>
      <c r="M8" s="13">
        <v>6</v>
      </c>
      <c r="N8" s="13">
        <v>6</v>
      </c>
      <c r="O8" s="13">
        <v>6</v>
      </c>
      <c r="P8" s="13">
        <v>5</v>
      </c>
      <c r="Q8" s="13">
        <v>5</v>
      </c>
      <c r="R8" s="13">
        <v>5</v>
      </c>
      <c r="S8" s="26">
        <v>6</v>
      </c>
    </row>
    <row r="9" spans="1:19" s="5" customFormat="1" x14ac:dyDescent="0.2">
      <c r="A9" s="65" t="s">
        <v>30</v>
      </c>
      <c r="B9" s="73">
        <v>7</v>
      </c>
      <c r="C9" s="83">
        <v>0</v>
      </c>
      <c r="D9" s="6">
        <v>0</v>
      </c>
      <c r="E9" s="6">
        <v>0</v>
      </c>
      <c r="F9" s="6">
        <v>1</v>
      </c>
      <c r="G9" s="6">
        <v>0</v>
      </c>
      <c r="H9" s="21">
        <v>1</v>
      </c>
      <c r="I9" s="19">
        <v>7</v>
      </c>
      <c r="J9" s="25">
        <v>7</v>
      </c>
      <c r="K9" s="13">
        <v>6</v>
      </c>
      <c r="L9" s="13">
        <v>4</v>
      </c>
      <c r="M9" s="13">
        <v>7</v>
      </c>
      <c r="N9" s="13">
        <v>7</v>
      </c>
      <c r="O9" s="13">
        <v>7</v>
      </c>
      <c r="P9" s="13">
        <v>8</v>
      </c>
      <c r="Q9" s="13">
        <v>4</v>
      </c>
      <c r="R9" s="13">
        <v>7</v>
      </c>
      <c r="S9" s="26">
        <v>5</v>
      </c>
    </row>
    <row r="10" spans="1:19" s="5" customFormat="1" x14ac:dyDescent="0.2">
      <c r="A10" s="65" t="s">
        <v>26</v>
      </c>
      <c r="B10" s="73">
        <v>8</v>
      </c>
      <c r="C10" s="83">
        <v>0</v>
      </c>
      <c r="D10" s="6">
        <v>1</v>
      </c>
      <c r="E10" s="6">
        <v>0</v>
      </c>
      <c r="F10" s="6">
        <v>0</v>
      </c>
      <c r="G10" s="6">
        <v>1</v>
      </c>
      <c r="H10" s="21">
        <v>0</v>
      </c>
      <c r="I10" s="19">
        <v>8</v>
      </c>
      <c r="J10" s="25">
        <v>1</v>
      </c>
      <c r="K10" s="13">
        <v>3</v>
      </c>
      <c r="L10" s="13">
        <v>2</v>
      </c>
      <c r="M10" s="13">
        <v>1</v>
      </c>
      <c r="N10" s="13">
        <v>1</v>
      </c>
      <c r="O10" s="13">
        <v>1</v>
      </c>
      <c r="P10" s="13">
        <v>2</v>
      </c>
      <c r="Q10" s="13">
        <v>3</v>
      </c>
      <c r="R10" s="13">
        <v>2</v>
      </c>
      <c r="S10" s="26">
        <v>2</v>
      </c>
    </row>
    <row r="11" spans="1:19" s="5" customFormat="1" ht="16" thickBot="1" x14ac:dyDescent="0.25">
      <c r="A11" s="66" t="s">
        <v>27</v>
      </c>
      <c r="B11" s="74">
        <v>9</v>
      </c>
      <c r="C11" s="77">
        <v>0</v>
      </c>
      <c r="D11" s="82">
        <v>0</v>
      </c>
      <c r="E11" s="82">
        <v>0</v>
      </c>
      <c r="F11" s="82">
        <v>0</v>
      </c>
      <c r="G11" s="80">
        <v>0</v>
      </c>
      <c r="H11" s="78">
        <v>0</v>
      </c>
      <c r="I11" s="19">
        <v>9</v>
      </c>
      <c r="J11" s="27">
        <v>3</v>
      </c>
      <c r="K11" s="28">
        <v>1</v>
      </c>
      <c r="L11" s="28">
        <v>3</v>
      </c>
      <c r="M11" s="28">
        <v>4</v>
      </c>
      <c r="N11" s="28">
        <v>3</v>
      </c>
      <c r="O11" s="28">
        <v>4</v>
      </c>
      <c r="P11" s="28">
        <v>3</v>
      </c>
      <c r="Q11" s="28">
        <v>2</v>
      </c>
      <c r="R11" s="28">
        <v>4</v>
      </c>
      <c r="S11" s="29">
        <v>4</v>
      </c>
    </row>
    <row r="13" spans="1:19" x14ac:dyDescent="0.2">
      <c r="J13" s="20" t="s">
        <v>8</v>
      </c>
    </row>
    <row r="14" spans="1:19" s="3" customFormat="1" ht="16" thickBot="1" x14ac:dyDescent="0.25">
      <c r="A14" s="3" t="s">
        <v>33</v>
      </c>
      <c r="B14" s="12"/>
      <c r="J14" s="3">
        <v>1</v>
      </c>
      <c r="K14" s="3">
        <f t="shared" ref="K14" si="1">J14+1</f>
        <v>2</v>
      </c>
      <c r="L14" s="3">
        <f t="shared" ref="L14" si="2">K14+1</f>
        <v>3</v>
      </c>
      <c r="M14" s="3">
        <f t="shared" ref="M14" si="3">L14+1</f>
        <v>4</v>
      </c>
      <c r="N14" s="3">
        <f t="shared" ref="N14" si="4">M14+1</f>
        <v>5</v>
      </c>
      <c r="O14" s="3">
        <f t="shared" ref="O14" si="5">N14+1</f>
        <v>6</v>
      </c>
      <c r="P14" s="3">
        <f t="shared" ref="P14" si="6">O14+1</f>
        <v>7</v>
      </c>
      <c r="Q14" s="3">
        <f t="shared" ref="Q14" si="7">P14+1</f>
        <v>8</v>
      </c>
      <c r="R14" s="3">
        <f t="shared" ref="R14" si="8">Q14+1</f>
        <v>9</v>
      </c>
      <c r="S14" s="3">
        <f t="shared" ref="S14" si="9">R14+1</f>
        <v>10</v>
      </c>
    </row>
    <row r="15" spans="1:19" ht="32" x14ac:dyDescent="0.2">
      <c r="A15" s="85" t="s">
        <v>34</v>
      </c>
      <c r="I15" s="7" t="s">
        <v>1</v>
      </c>
      <c r="J15" s="88">
        <v>-0.33333333333333298</v>
      </c>
      <c r="K15" s="89">
        <v>0.66666666666666652</v>
      </c>
      <c r="L15" s="89">
        <v>0.66666666666666641</v>
      </c>
      <c r="M15" s="89">
        <v>0.33333333333333276</v>
      </c>
      <c r="N15" s="89">
        <v>0.66666666666666607</v>
      </c>
      <c r="O15" s="89">
        <v>0.33333333333333276</v>
      </c>
      <c r="P15" s="89">
        <v>-1.3333333333333335</v>
      </c>
      <c r="Q15" s="89">
        <v>0.33333333333333326</v>
      </c>
      <c r="R15" s="89">
        <v>-1</v>
      </c>
      <c r="S15" s="90">
        <v>-1.3597399555105185E-16</v>
      </c>
    </row>
    <row r="16" spans="1:19" x14ac:dyDescent="0.2">
      <c r="A16" t="s">
        <v>35</v>
      </c>
      <c r="I16" s="7" t="s">
        <v>2</v>
      </c>
      <c r="J16" s="91">
        <v>-0.6666666666666663</v>
      </c>
      <c r="K16" s="87">
        <v>0.33333333333333387</v>
      </c>
      <c r="L16" s="87">
        <v>0.33333333333333387</v>
      </c>
      <c r="M16" s="87">
        <v>-1.3333333333333324</v>
      </c>
      <c r="N16" s="87">
        <v>-0.66666666666666596</v>
      </c>
      <c r="O16" s="87">
        <v>-1.3333333333333324</v>
      </c>
      <c r="P16" s="87">
        <v>-0.66666666666666585</v>
      </c>
      <c r="Q16" s="87">
        <v>1.6666666666666672</v>
      </c>
      <c r="R16" s="87">
        <v>-0.99999999999999956</v>
      </c>
      <c r="S16" s="92">
        <v>-0.99999999999999922</v>
      </c>
    </row>
    <row r="17" spans="1:19" x14ac:dyDescent="0.2">
      <c r="A17" t="s">
        <v>36</v>
      </c>
      <c r="I17" s="8">
        <v>2.5</v>
      </c>
      <c r="J17" s="91">
        <v>4.6666666666666652</v>
      </c>
      <c r="K17" s="87">
        <v>4.666666666666667</v>
      </c>
      <c r="L17" s="87">
        <v>5</v>
      </c>
      <c r="M17" s="87">
        <v>3.3333333333333321</v>
      </c>
      <c r="N17" s="87">
        <v>3.9999999999999996</v>
      </c>
      <c r="O17" s="87">
        <v>3.3333333333333321</v>
      </c>
      <c r="P17" s="87">
        <v>3.6666666666666665</v>
      </c>
      <c r="Q17" s="87">
        <v>5</v>
      </c>
      <c r="R17" s="87">
        <v>3.333333333333333</v>
      </c>
      <c r="S17" s="92">
        <v>3.9999999999999982</v>
      </c>
    </row>
    <row r="18" spans="1:19" x14ac:dyDescent="0.2">
      <c r="I18" s="8">
        <v>3</v>
      </c>
      <c r="J18" s="91">
        <v>4.3333333333333321</v>
      </c>
      <c r="K18" s="87">
        <v>4.3333333333333339</v>
      </c>
      <c r="L18" s="87">
        <v>4</v>
      </c>
      <c r="M18" s="87">
        <v>4.6666666666666652</v>
      </c>
      <c r="N18" s="87">
        <v>5</v>
      </c>
      <c r="O18" s="87">
        <v>4.6666666666666652</v>
      </c>
      <c r="P18" s="87">
        <v>5.3333333333333339</v>
      </c>
      <c r="Q18" s="87">
        <v>3.9999999999999991</v>
      </c>
      <c r="R18" s="87">
        <v>4.6666666666666679</v>
      </c>
      <c r="S18" s="92">
        <v>3.9999999999999969</v>
      </c>
    </row>
    <row r="19" spans="1:19" x14ac:dyDescent="0.2">
      <c r="I19" s="7" t="s">
        <v>4</v>
      </c>
      <c r="J19" s="91">
        <v>-3</v>
      </c>
      <c r="K19" s="87">
        <v>-0.99999999999999845</v>
      </c>
      <c r="L19" s="87">
        <v>-1.666666666666667</v>
      </c>
      <c r="M19" s="87">
        <v>-2.9999999999999991</v>
      </c>
      <c r="N19" s="87">
        <v>-2.6666666666666661</v>
      </c>
      <c r="O19" s="87">
        <v>-2.9999999999999991</v>
      </c>
      <c r="P19" s="87">
        <v>-2.0000000000000004</v>
      </c>
      <c r="Q19" s="87">
        <v>-1.3333333333333328</v>
      </c>
      <c r="R19" s="87">
        <v>-2.666666666666667</v>
      </c>
      <c r="S19" s="92">
        <v>-1.9999999999999991</v>
      </c>
    </row>
    <row r="20" spans="1:19" ht="16" thickBot="1" x14ac:dyDescent="0.25">
      <c r="I20" s="7" t="s">
        <v>3</v>
      </c>
      <c r="J20" s="93">
        <v>-2.0000000000000004</v>
      </c>
      <c r="K20" s="94">
        <v>-1.9999999999999989</v>
      </c>
      <c r="L20" s="94">
        <v>-3.3333333333333344</v>
      </c>
      <c r="M20" s="94">
        <v>-2.9999999999999991</v>
      </c>
      <c r="N20" s="94">
        <v>-2.3333333333333344</v>
      </c>
      <c r="O20" s="94">
        <v>-2.9999999999999991</v>
      </c>
      <c r="P20" s="94">
        <v>-2.0000000000000009</v>
      </c>
      <c r="Q20" s="94">
        <v>-2.6666666666666661</v>
      </c>
      <c r="R20" s="94">
        <v>-3.333333333333333</v>
      </c>
      <c r="S20" s="95">
        <v>-3.9999999999999978</v>
      </c>
    </row>
    <row r="22" spans="1:19" s="38" customFormat="1" ht="7.5" customHeight="1" x14ac:dyDescent="0.2"/>
    <row r="23" spans="1:19" x14ac:dyDescent="0.2">
      <c r="J23" s="20" t="s">
        <v>10</v>
      </c>
    </row>
    <row r="24" spans="1:19" ht="16" thickBot="1" x14ac:dyDescent="0.25">
      <c r="F24" s="111" t="s">
        <v>7</v>
      </c>
      <c r="G24" s="111"/>
      <c r="H24" s="111"/>
      <c r="J24" s="3">
        <v>1</v>
      </c>
      <c r="K24" s="3">
        <f t="shared" ref="K24" si="10">J24+1</f>
        <v>2</v>
      </c>
      <c r="L24" s="3">
        <f t="shared" ref="L24" si="11">K24+1</f>
        <v>3</v>
      </c>
      <c r="M24" s="3">
        <f t="shared" ref="M24" si="12">L24+1</f>
        <v>4</v>
      </c>
      <c r="N24" s="3">
        <f t="shared" ref="N24" si="13">M24+1</f>
        <v>5</v>
      </c>
      <c r="O24" s="3">
        <f t="shared" ref="O24" si="14">N24+1</f>
        <v>6</v>
      </c>
      <c r="P24" s="3">
        <f t="shared" ref="P24" si="15">O24+1</f>
        <v>7</v>
      </c>
      <c r="Q24" s="3">
        <f t="shared" ref="Q24" si="16">P24+1</f>
        <v>8</v>
      </c>
      <c r="R24" s="3">
        <f t="shared" ref="R24" si="17">Q24+1</f>
        <v>9</v>
      </c>
      <c r="S24" s="3">
        <f t="shared" ref="S24" si="18">R24+1</f>
        <v>10</v>
      </c>
    </row>
    <row r="25" spans="1:19" x14ac:dyDescent="0.2">
      <c r="F25" s="7" t="s">
        <v>1</v>
      </c>
      <c r="G25" s="10">
        <v>3</v>
      </c>
      <c r="H25" t="s">
        <v>5</v>
      </c>
      <c r="J25" s="30">
        <f>J15+J18+0</f>
        <v>3.9999999999999991</v>
      </c>
      <c r="K25" s="31">
        <f>K15+K18+0</f>
        <v>5</v>
      </c>
      <c r="L25" s="31">
        <f t="shared" ref="L25:S25" si="19">L15+L18+0</f>
        <v>4.6666666666666661</v>
      </c>
      <c r="M25" s="31">
        <f t="shared" si="19"/>
        <v>4.9999999999999982</v>
      </c>
      <c r="N25" s="31">
        <f t="shared" si="19"/>
        <v>5.6666666666666661</v>
      </c>
      <c r="O25" s="31">
        <f t="shared" si="19"/>
        <v>4.9999999999999982</v>
      </c>
      <c r="P25" s="31">
        <f t="shared" si="19"/>
        <v>4</v>
      </c>
      <c r="Q25" s="31">
        <f>Q15+Q18+0</f>
        <v>4.3333333333333321</v>
      </c>
      <c r="R25" s="31">
        <f t="shared" si="19"/>
        <v>3.6666666666666679</v>
      </c>
      <c r="S25" s="32">
        <f t="shared" si="19"/>
        <v>3.9999999999999969</v>
      </c>
    </row>
    <row r="26" spans="1:19" ht="16" thickBot="1" x14ac:dyDescent="0.25">
      <c r="F26" s="7" t="s">
        <v>2</v>
      </c>
      <c r="G26" s="10">
        <v>3</v>
      </c>
      <c r="H26" t="s">
        <v>5</v>
      </c>
      <c r="J26" s="33">
        <f>J16+J18</f>
        <v>3.6666666666666661</v>
      </c>
      <c r="K26" s="34">
        <f t="shared" ref="K26:S26" si="20">K16+K18</f>
        <v>4.6666666666666679</v>
      </c>
      <c r="L26" s="34">
        <f t="shared" si="20"/>
        <v>4.3333333333333339</v>
      </c>
      <c r="M26" s="34">
        <f t="shared" si="20"/>
        <v>3.333333333333333</v>
      </c>
      <c r="N26" s="34">
        <f t="shared" si="20"/>
        <v>4.3333333333333339</v>
      </c>
      <c r="O26" s="34">
        <f t="shared" si="20"/>
        <v>3.333333333333333</v>
      </c>
      <c r="P26" s="34">
        <f t="shared" si="20"/>
        <v>4.6666666666666679</v>
      </c>
      <c r="Q26" s="34">
        <f t="shared" si="20"/>
        <v>5.6666666666666661</v>
      </c>
      <c r="R26" s="34">
        <f t="shared" si="20"/>
        <v>3.6666666666666683</v>
      </c>
      <c r="S26" s="35">
        <f t="shared" si="20"/>
        <v>2.9999999999999978</v>
      </c>
    </row>
    <row r="27" spans="1:19" ht="16" thickBot="1" x14ac:dyDescent="0.25">
      <c r="F27" s="7"/>
      <c r="G27" s="7"/>
      <c r="H27" s="7"/>
      <c r="I27" s="7"/>
      <c r="J27" s="7"/>
      <c r="K27" s="7"/>
      <c r="L27" s="7"/>
      <c r="M27" s="7"/>
      <c r="N27" s="7"/>
      <c r="O27" s="7"/>
      <c r="P27" s="7"/>
      <c r="Q27" s="7"/>
      <c r="R27" s="7"/>
      <c r="S27" s="7"/>
    </row>
    <row r="28" spans="1:19" x14ac:dyDescent="0.2">
      <c r="F28" t="s">
        <v>6</v>
      </c>
      <c r="G28" s="11">
        <v>2.5</v>
      </c>
      <c r="H28" t="s">
        <v>5</v>
      </c>
      <c r="J28" s="96">
        <f>0+J17+0</f>
        <v>4.6666666666666652</v>
      </c>
      <c r="K28" s="97">
        <f t="shared" ref="K28:S28" si="21">0+K17+0</f>
        <v>4.666666666666667</v>
      </c>
      <c r="L28" s="97">
        <f t="shared" si="21"/>
        <v>5</v>
      </c>
      <c r="M28" s="31">
        <f t="shared" si="21"/>
        <v>3.3333333333333321</v>
      </c>
      <c r="N28" s="31">
        <f t="shared" si="21"/>
        <v>3.9999999999999996</v>
      </c>
      <c r="O28" s="31">
        <f t="shared" si="21"/>
        <v>3.3333333333333321</v>
      </c>
      <c r="P28" s="31">
        <f t="shared" si="21"/>
        <v>3.6666666666666665</v>
      </c>
      <c r="Q28" s="97">
        <f t="shared" si="21"/>
        <v>5</v>
      </c>
      <c r="R28" s="31">
        <f t="shared" si="21"/>
        <v>3.333333333333333</v>
      </c>
      <c r="S28" s="32">
        <f t="shared" si="21"/>
        <v>3.9999999999999982</v>
      </c>
    </row>
    <row r="29" spans="1:19" s="2" customFormat="1" x14ac:dyDescent="0.2">
      <c r="F29" t="s">
        <v>6</v>
      </c>
      <c r="G29" s="11">
        <v>2.5</v>
      </c>
      <c r="H29" s="7" t="s">
        <v>4</v>
      </c>
      <c r="I29"/>
      <c r="J29" s="36">
        <f>0+J17+J19</f>
        <v>1.6666666666666652</v>
      </c>
      <c r="K29" s="4">
        <f t="shared" ref="K29:R29" si="22">0+K17+K19</f>
        <v>3.6666666666666687</v>
      </c>
      <c r="L29" s="4">
        <f t="shared" si="22"/>
        <v>3.333333333333333</v>
      </c>
      <c r="M29" s="4">
        <f t="shared" si="22"/>
        <v>0.33333333333333304</v>
      </c>
      <c r="N29" s="4">
        <f t="shared" si="22"/>
        <v>1.3333333333333335</v>
      </c>
      <c r="O29" s="4">
        <f t="shared" si="22"/>
        <v>0.33333333333333304</v>
      </c>
      <c r="P29" s="4">
        <f t="shared" si="22"/>
        <v>1.6666666666666661</v>
      </c>
      <c r="Q29" s="4">
        <f t="shared" si="22"/>
        <v>3.666666666666667</v>
      </c>
      <c r="R29" s="4">
        <f t="shared" si="22"/>
        <v>0.66666666666666607</v>
      </c>
      <c r="S29" s="37">
        <f>0+S17+S19</f>
        <v>1.9999999999999991</v>
      </c>
    </row>
    <row r="30" spans="1:19" s="2" customFormat="1" x14ac:dyDescent="0.2">
      <c r="F30" t="s">
        <v>6</v>
      </c>
      <c r="G30" s="11">
        <v>2.5</v>
      </c>
      <c r="H30" s="7" t="s">
        <v>3</v>
      </c>
      <c r="I30"/>
      <c r="J30" s="36">
        <f>0+J17+J20</f>
        <v>2.6666666666666647</v>
      </c>
      <c r="K30" s="4">
        <f t="shared" ref="K30:S30" si="23">0+K17+K20</f>
        <v>2.6666666666666679</v>
      </c>
      <c r="L30" s="4">
        <f t="shared" si="23"/>
        <v>1.6666666666666656</v>
      </c>
      <c r="M30" s="4">
        <f t="shared" si="23"/>
        <v>0.33333333333333304</v>
      </c>
      <c r="N30" s="4">
        <f t="shared" si="23"/>
        <v>1.6666666666666652</v>
      </c>
      <c r="O30" s="4">
        <f t="shared" si="23"/>
        <v>0.33333333333333304</v>
      </c>
      <c r="P30" s="4">
        <f t="shared" si="23"/>
        <v>1.6666666666666656</v>
      </c>
      <c r="Q30" s="4">
        <f t="shared" si="23"/>
        <v>2.3333333333333339</v>
      </c>
      <c r="R30" s="4">
        <f t="shared" si="23"/>
        <v>0</v>
      </c>
      <c r="S30" s="37">
        <f t="shared" si="23"/>
        <v>0</v>
      </c>
    </row>
    <row r="31" spans="1:19" s="2" customFormat="1" x14ac:dyDescent="0.2">
      <c r="F31" t="s">
        <v>6</v>
      </c>
      <c r="G31" s="11">
        <v>3</v>
      </c>
      <c r="H31" t="s">
        <v>5</v>
      </c>
      <c r="I31"/>
      <c r="J31" s="36">
        <f>0+J18+0</f>
        <v>4.3333333333333321</v>
      </c>
      <c r="K31" s="4">
        <f t="shared" ref="K31:R31" si="24">0+K18+0</f>
        <v>4.3333333333333339</v>
      </c>
      <c r="L31" s="4">
        <f t="shared" si="24"/>
        <v>4</v>
      </c>
      <c r="M31" s="98">
        <f t="shared" si="24"/>
        <v>4.6666666666666652</v>
      </c>
      <c r="N31" s="98">
        <f t="shared" si="24"/>
        <v>5</v>
      </c>
      <c r="O31" s="98">
        <f t="shared" si="24"/>
        <v>4.6666666666666652</v>
      </c>
      <c r="P31" s="98">
        <f t="shared" si="24"/>
        <v>5.3333333333333339</v>
      </c>
      <c r="Q31" s="4">
        <f t="shared" si="24"/>
        <v>3.9999999999999991</v>
      </c>
      <c r="R31" s="98">
        <f t="shared" si="24"/>
        <v>4.6666666666666679</v>
      </c>
      <c r="S31" s="37">
        <f>0+S18+0</f>
        <v>3.9999999999999969</v>
      </c>
    </row>
    <row r="32" spans="1:19" s="2" customFormat="1" x14ac:dyDescent="0.2">
      <c r="F32" t="s">
        <v>6</v>
      </c>
      <c r="G32" s="11">
        <v>3</v>
      </c>
      <c r="H32" s="7" t="s">
        <v>4</v>
      </c>
      <c r="I32"/>
      <c r="J32" s="36">
        <f>0+J18+J19</f>
        <v>1.3333333333333321</v>
      </c>
      <c r="K32" s="4">
        <f t="shared" ref="K32:S32" si="25">0+K18+K19</f>
        <v>3.3333333333333357</v>
      </c>
      <c r="L32" s="4">
        <f t="shared" si="25"/>
        <v>2.333333333333333</v>
      </c>
      <c r="M32" s="4">
        <f t="shared" si="25"/>
        <v>1.6666666666666661</v>
      </c>
      <c r="N32" s="4">
        <f t="shared" si="25"/>
        <v>2.3333333333333339</v>
      </c>
      <c r="O32" s="4">
        <f t="shared" si="25"/>
        <v>1.6666666666666661</v>
      </c>
      <c r="P32" s="4">
        <f t="shared" si="25"/>
        <v>3.3333333333333335</v>
      </c>
      <c r="Q32" s="4">
        <f t="shared" si="25"/>
        <v>2.6666666666666661</v>
      </c>
      <c r="R32" s="4">
        <f t="shared" si="25"/>
        <v>2.0000000000000009</v>
      </c>
      <c r="S32" s="37">
        <f t="shared" si="25"/>
        <v>1.9999999999999978</v>
      </c>
    </row>
    <row r="33" spans="6:19" s="2" customFormat="1" x14ac:dyDescent="0.2">
      <c r="F33" t="s">
        <v>6</v>
      </c>
      <c r="G33" s="11">
        <v>3</v>
      </c>
      <c r="H33" s="7" t="s">
        <v>3</v>
      </c>
      <c r="I33"/>
      <c r="J33" s="36">
        <f>0+J18+J20</f>
        <v>2.3333333333333317</v>
      </c>
      <c r="K33" s="4">
        <f t="shared" ref="K33:S33" si="26">0+K18+K20</f>
        <v>2.3333333333333348</v>
      </c>
      <c r="L33" s="4">
        <f t="shared" si="26"/>
        <v>0.66666666666666563</v>
      </c>
      <c r="M33" s="4">
        <f t="shared" si="26"/>
        <v>1.6666666666666661</v>
      </c>
      <c r="N33" s="4">
        <f t="shared" si="26"/>
        <v>2.6666666666666656</v>
      </c>
      <c r="O33" s="4">
        <f t="shared" si="26"/>
        <v>1.6666666666666661</v>
      </c>
      <c r="P33" s="4">
        <f t="shared" si="26"/>
        <v>3.333333333333333</v>
      </c>
      <c r="Q33" s="4">
        <f t="shared" si="26"/>
        <v>1.333333333333333</v>
      </c>
      <c r="R33" s="4">
        <f t="shared" si="26"/>
        <v>1.3333333333333348</v>
      </c>
      <c r="S33" s="37">
        <f t="shared" si="26"/>
        <v>0</v>
      </c>
    </row>
    <row r="34" spans="6:19" s="2" customFormat="1" x14ac:dyDescent="0.2">
      <c r="F34" t="s">
        <v>6</v>
      </c>
      <c r="G34" s="11">
        <v>3.5</v>
      </c>
      <c r="H34" t="s">
        <v>5</v>
      </c>
      <c r="I34"/>
      <c r="J34" s="36">
        <f>0+0+0</f>
        <v>0</v>
      </c>
      <c r="K34" s="4">
        <f t="shared" ref="K34:S34" si="27">0+0+0</f>
        <v>0</v>
      </c>
      <c r="L34" s="4">
        <f t="shared" si="27"/>
        <v>0</v>
      </c>
      <c r="M34" s="4">
        <f t="shared" si="27"/>
        <v>0</v>
      </c>
      <c r="N34" s="4">
        <f t="shared" si="27"/>
        <v>0</v>
      </c>
      <c r="O34" s="4">
        <f t="shared" si="27"/>
        <v>0</v>
      </c>
      <c r="P34" s="4">
        <f t="shared" si="27"/>
        <v>0</v>
      </c>
      <c r="Q34" s="4">
        <f t="shared" si="27"/>
        <v>0</v>
      </c>
      <c r="R34" s="4">
        <f t="shared" si="27"/>
        <v>0</v>
      </c>
      <c r="S34" s="37">
        <f t="shared" si="27"/>
        <v>0</v>
      </c>
    </row>
    <row r="35" spans="6:19" s="2" customFormat="1" x14ac:dyDescent="0.2">
      <c r="F35" t="s">
        <v>6</v>
      </c>
      <c r="G35" s="11">
        <v>3.5</v>
      </c>
      <c r="H35" s="7" t="s">
        <v>4</v>
      </c>
      <c r="I35"/>
      <c r="J35" s="36">
        <f>0+0+J19</f>
        <v>-3</v>
      </c>
      <c r="K35" s="4">
        <f t="shared" ref="K35:S35" si="28">0+0+K19</f>
        <v>-0.99999999999999845</v>
      </c>
      <c r="L35" s="4">
        <f t="shared" si="28"/>
        <v>-1.666666666666667</v>
      </c>
      <c r="M35" s="4">
        <f t="shared" si="28"/>
        <v>-2.9999999999999991</v>
      </c>
      <c r="N35" s="4">
        <f t="shared" si="28"/>
        <v>-2.6666666666666661</v>
      </c>
      <c r="O35" s="4">
        <f t="shared" si="28"/>
        <v>-2.9999999999999991</v>
      </c>
      <c r="P35" s="4">
        <f t="shared" si="28"/>
        <v>-2.0000000000000004</v>
      </c>
      <c r="Q35" s="4">
        <f t="shared" si="28"/>
        <v>-1.3333333333333328</v>
      </c>
      <c r="R35" s="4">
        <f t="shared" si="28"/>
        <v>-2.666666666666667</v>
      </c>
      <c r="S35" s="37">
        <f t="shared" si="28"/>
        <v>-1.9999999999999991</v>
      </c>
    </row>
    <row r="36" spans="6:19" s="2" customFormat="1" ht="16" thickBot="1" x14ac:dyDescent="0.25">
      <c r="F36" t="s">
        <v>6</v>
      </c>
      <c r="G36" s="11">
        <v>3.5</v>
      </c>
      <c r="H36" s="7" t="s">
        <v>3</v>
      </c>
      <c r="I36"/>
      <c r="J36" s="33">
        <f>0+0+J20</f>
        <v>-2.0000000000000004</v>
      </c>
      <c r="K36" s="34">
        <f t="shared" ref="K36:S36" si="29">0+0+K20</f>
        <v>-1.9999999999999989</v>
      </c>
      <c r="L36" s="34">
        <f t="shared" si="29"/>
        <v>-3.3333333333333344</v>
      </c>
      <c r="M36" s="34">
        <f t="shared" si="29"/>
        <v>-2.9999999999999991</v>
      </c>
      <c r="N36" s="34">
        <f t="shared" si="29"/>
        <v>-2.3333333333333344</v>
      </c>
      <c r="O36" s="34">
        <f t="shared" si="29"/>
        <v>-2.9999999999999991</v>
      </c>
      <c r="P36" s="34">
        <f t="shared" si="29"/>
        <v>-2.0000000000000009</v>
      </c>
      <c r="Q36" s="34">
        <f t="shared" si="29"/>
        <v>-2.6666666666666661</v>
      </c>
      <c r="R36" s="34">
        <f t="shared" si="29"/>
        <v>-3.333333333333333</v>
      </c>
      <c r="S36" s="35">
        <f t="shared" si="29"/>
        <v>-3.9999999999999978</v>
      </c>
    </row>
    <row r="37" spans="6:19" s="2" customFormat="1" x14ac:dyDescent="0.2">
      <c r="J37" s="15"/>
      <c r="K37" s="15"/>
      <c r="L37" s="15"/>
      <c r="M37" s="15"/>
      <c r="N37" s="15"/>
      <c r="O37" s="15"/>
      <c r="P37" s="15"/>
      <c r="Q37" s="15"/>
      <c r="R37" s="15"/>
      <c r="S37" s="15"/>
    </row>
    <row r="38" spans="6:19" s="38" customFormat="1" ht="7.5" customHeight="1" x14ac:dyDescent="0.2"/>
    <row r="39" spans="6:19" s="5" customFormat="1" x14ac:dyDescent="0.2">
      <c r="J39" s="20" t="s">
        <v>11</v>
      </c>
    </row>
    <row r="40" spans="6:19" s="2" customFormat="1" ht="16" thickBot="1" x14ac:dyDescent="0.25">
      <c r="F40" s="111" t="s">
        <v>7</v>
      </c>
      <c r="G40" s="111"/>
      <c r="H40" s="111"/>
      <c r="J40" s="3">
        <v>1</v>
      </c>
      <c r="K40" s="3">
        <f t="shared" ref="K40" si="30">J40+1</f>
        <v>2</v>
      </c>
      <c r="L40" s="3">
        <f t="shared" ref="L40" si="31">K40+1</f>
        <v>3</v>
      </c>
      <c r="M40" s="3">
        <f t="shared" ref="M40" si="32">L40+1</f>
        <v>4</v>
      </c>
      <c r="N40" s="3">
        <f t="shared" ref="N40" si="33">M40+1</f>
        <v>5</v>
      </c>
      <c r="O40" s="3">
        <f t="shared" ref="O40" si="34">N40+1</f>
        <v>6</v>
      </c>
      <c r="P40" s="3">
        <f t="shared" ref="P40" si="35">O40+1</f>
        <v>7</v>
      </c>
      <c r="Q40" s="3">
        <f t="shared" ref="Q40" si="36">P40+1</f>
        <v>8</v>
      </c>
      <c r="R40" s="3">
        <f t="shared" ref="R40" si="37">Q40+1</f>
        <v>9</v>
      </c>
      <c r="S40" s="3">
        <f t="shared" ref="S40" si="38">R40+1</f>
        <v>10</v>
      </c>
    </row>
    <row r="41" spans="6:19" s="2" customFormat="1" x14ac:dyDescent="0.2">
      <c r="F41" t="s">
        <v>6</v>
      </c>
      <c r="G41" s="11">
        <v>2.5</v>
      </c>
      <c r="H41" t="s">
        <v>5</v>
      </c>
      <c r="I41"/>
      <c r="J41" s="99">
        <f>EXP(J28)/SUM(EXP(J28)+EXP(J$25)+EXP(J$26))</f>
        <v>0.53154830618068294</v>
      </c>
      <c r="K41" s="105">
        <f t="shared" ref="K41:S41" si="39">EXP(K28)/SUM(EXP(K28)+EXP(K$25)+EXP(K$26))</f>
        <v>0.29449768548736732</v>
      </c>
      <c r="L41" s="105">
        <f t="shared" si="39"/>
        <v>0.4484408637990408</v>
      </c>
      <c r="M41" s="40">
        <f t="shared" si="39"/>
        <v>0.13708977503308326</v>
      </c>
      <c r="N41" s="40">
        <f t="shared" si="39"/>
        <v>0.13003727885013439</v>
      </c>
      <c r="O41" s="40">
        <f t="shared" si="39"/>
        <v>0.13708977503308326</v>
      </c>
      <c r="P41" s="40">
        <f t="shared" si="39"/>
        <v>0.19554569383337628</v>
      </c>
      <c r="Q41" s="105">
        <f t="shared" si="39"/>
        <v>0.2889212154417396</v>
      </c>
      <c r="R41" s="40">
        <f t="shared" si="39"/>
        <v>0.26376699866656117</v>
      </c>
      <c r="S41" s="106">
        <f t="shared" si="39"/>
        <v>0.42231879825151847</v>
      </c>
    </row>
    <row r="42" spans="6:19" s="2" customFormat="1" x14ac:dyDescent="0.2">
      <c r="F42" t="s">
        <v>6</v>
      </c>
      <c r="G42" s="11">
        <v>2.5</v>
      </c>
      <c r="H42" s="7" t="s">
        <v>4</v>
      </c>
      <c r="I42"/>
      <c r="J42" s="41">
        <f t="shared" ref="J42:J49" si="40">EXP(J29)/SUM(EXP(J29)+EXP($J$25)+EXP($J$26))</f>
        <v>5.3472176762712084E-2</v>
      </c>
      <c r="K42" s="14">
        <f t="shared" ref="K42:S42" si="41">EXP(K29)/SUM(EXP(K29)+EXP(K$25)+EXP(K$26))</f>
        <v>0.1331212317514959</v>
      </c>
      <c r="L42" s="14">
        <f t="shared" si="41"/>
        <v>0.13312123175149571</v>
      </c>
      <c r="M42" s="14">
        <f t="shared" si="41"/>
        <v>7.8475557475307291E-3</v>
      </c>
      <c r="N42" s="14">
        <f t="shared" si="41"/>
        <v>1.0279246683962467E-2</v>
      </c>
      <c r="O42" s="14">
        <f t="shared" si="41"/>
        <v>7.8475557475307291E-3</v>
      </c>
      <c r="P42" s="14">
        <f t="shared" si="41"/>
        <v>3.1849369883442877E-2</v>
      </c>
      <c r="Q42" s="14">
        <f t="shared" si="41"/>
        <v>9.6741830535162679E-2</v>
      </c>
      <c r="R42" s="14">
        <f t="shared" si="41"/>
        <v>2.4288897679263156E-2</v>
      </c>
      <c r="S42" s="42">
        <f t="shared" si="41"/>
        <v>9.0030573170380615E-2</v>
      </c>
    </row>
    <row r="43" spans="6:19" s="2" customFormat="1" x14ac:dyDescent="0.2">
      <c r="F43" t="s">
        <v>6</v>
      </c>
      <c r="G43" s="11">
        <v>2.5</v>
      </c>
      <c r="H43" s="7" t="s">
        <v>3</v>
      </c>
      <c r="I43"/>
      <c r="J43" s="41">
        <f t="shared" si="40"/>
        <v>0.13312123175149557</v>
      </c>
      <c r="K43" s="14">
        <f t="shared" ref="K43:S43" si="42">EXP(K30)/SUM(EXP(K30)+EXP(K$25)+EXP(K$26))</f>
        <v>5.3472176762712154E-2</v>
      </c>
      <c r="L43" s="14">
        <f t="shared" si="42"/>
        <v>2.8186916334809037E-2</v>
      </c>
      <c r="M43" s="14">
        <f t="shared" si="42"/>
        <v>7.8475557475307291E-3</v>
      </c>
      <c r="N43" s="14">
        <f t="shared" si="42"/>
        <v>1.4287741894213465E-2</v>
      </c>
      <c r="O43" s="14">
        <f t="shared" si="42"/>
        <v>7.8475557475307291E-3</v>
      </c>
      <c r="P43" s="14">
        <f t="shared" si="42"/>
        <v>3.1849369883442863E-2</v>
      </c>
      <c r="Q43" s="14">
        <f t="shared" si="42"/>
        <v>2.7456927567599793E-2</v>
      </c>
      <c r="R43" s="14">
        <f t="shared" si="42"/>
        <v>1.2619479975038284E-2</v>
      </c>
      <c r="S43" s="42">
        <f t="shared" si="42"/>
        <v>1.3212886953789452E-2</v>
      </c>
    </row>
    <row r="44" spans="6:19" s="2" customFormat="1" x14ac:dyDescent="0.2">
      <c r="F44" t="s">
        <v>6</v>
      </c>
      <c r="G44" s="11">
        <v>3</v>
      </c>
      <c r="H44" t="s">
        <v>5</v>
      </c>
      <c r="I44"/>
      <c r="J44" s="41">
        <f t="shared" si="40"/>
        <v>0.44844086379904058</v>
      </c>
      <c r="K44" s="14">
        <f t="shared" ref="K44:S44" si="43">EXP(K31)/SUM(EXP(K31)+EXP(K$25)+EXP(K$26))</f>
        <v>0.2302372163481905</v>
      </c>
      <c r="L44" s="14">
        <f t="shared" si="43"/>
        <v>0.2302372163481905</v>
      </c>
      <c r="M44" s="104">
        <f t="shared" si="43"/>
        <v>0.37605159587195219</v>
      </c>
      <c r="N44" s="104">
        <f t="shared" si="43"/>
        <v>0.28892121544173954</v>
      </c>
      <c r="O44" s="104">
        <f t="shared" si="43"/>
        <v>0.37605159587195219</v>
      </c>
      <c r="P44" s="104">
        <f t="shared" si="43"/>
        <v>0.56274168649876788</v>
      </c>
      <c r="Q44" s="14">
        <f t="shared" si="43"/>
        <v>0.13003727885013441</v>
      </c>
      <c r="R44" s="104">
        <f t="shared" si="43"/>
        <v>0.57611688476582912</v>
      </c>
      <c r="S44" s="107">
        <f t="shared" si="43"/>
        <v>0.42231879825151813</v>
      </c>
    </row>
    <row r="45" spans="6:19" s="2" customFormat="1" x14ac:dyDescent="0.2">
      <c r="F45" t="s">
        <v>6</v>
      </c>
      <c r="G45" s="11">
        <v>3</v>
      </c>
      <c r="H45" s="7" t="s">
        <v>4</v>
      </c>
      <c r="I45"/>
      <c r="J45" s="41">
        <f t="shared" si="40"/>
        <v>3.8904186409359012E-2</v>
      </c>
      <c r="K45" s="14">
        <f t="shared" ref="K45:S45" si="44">EXP(K32)/SUM(EXP(K32)+EXP(K$25)+EXP(K$26))</f>
        <v>9.9126124455698614E-2</v>
      </c>
      <c r="L45" s="14">
        <f t="shared" si="44"/>
        <v>5.3472176762712112E-2</v>
      </c>
      <c r="M45" s="14">
        <f t="shared" si="44"/>
        <v>2.9132338500945747E-2</v>
      </c>
      <c r="N45" s="14">
        <f t="shared" si="44"/>
        <v>2.7456927567599786E-2</v>
      </c>
      <c r="O45" s="14">
        <f t="shared" si="44"/>
        <v>2.9132338500945747E-2</v>
      </c>
      <c r="P45" s="14">
        <f t="shared" si="44"/>
        <v>0.14833709805949266</v>
      </c>
      <c r="Q45" s="14">
        <f t="shared" si="44"/>
        <v>3.7907466925586171E-2</v>
      </c>
      <c r="R45" s="14">
        <f t="shared" si="44"/>
        <v>8.6288870227577918E-2</v>
      </c>
      <c r="S45" s="42">
        <f t="shared" si="44"/>
        <v>9.0030573170380518E-2</v>
      </c>
    </row>
    <row r="46" spans="6:19" s="2" customFormat="1" x14ac:dyDescent="0.2">
      <c r="F46" t="s">
        <v>6</v>
      </c>
      <c r="G46" s="11">
        <v>3</v>
      </c>
      <c r="H46" s="7" t="s">
        <v>3</v>
      </c>
      <c r="I46"/>
      <c r="J46" s="41">
        <f t="shared" si="40"/>
        <v>9.9126124455698378E-2</v>
      </c>
      <c r="K46" s="14">
        <f t="shared" ref="K46:S46" si="45">EXP(K33)/SUM(EXP(K33)+EXP(K$25)+EXP(K$26))</f>
        <v>3.8904186409359075E-2</v>
      </c>
      <c r="L46" s="14">
        <f t="shared" si="45"/>
        <v>1.0557495515329793E-2</v>
      </c>
      <c r="M46" s="14">
        <f t="shared" si="45"/>
        <v>2.9132338500945747E-2</v>
      </c>
      <c r="N46" s="14">
        <f t="shared" si="45"/>
        <v>3.7907466925586136E-2</v>
      </c>
      <c r="O46" s="14">
        <f t="shared" si="45"/>
        <v>2.9132338500945747E-2</v>
      </c>
      <c r="P46" s="14">
        <f t="shared" si="45"/>
        <v>0.14833709805949258</v>
      </c>
      <c r="Q46" s="14">
        <f t="shared" si="45"/>
        <v>1.0279246683962465E-2</v>
      </c>
      <c r="R46" s="14">
        <f t="shared" si="45"/>
        <v>4.6243807428271493E-2</v>
      </c>
      <c r="S46" s="42">
        <f t="shared" si="45"/>
        <v>1.3212886953789452E-2</v>
      </c>
    </row>
    <row r="47" spans="6:19" s="2" customFormat="1" x14ac:dyDescent="0.2">
      <c r="F47" t="s">
        <v>6</v>
      </c>
      <c r="G47" s="11">
        <v>3.5</v>
      </c>
      <c r="H47" t="s">
        <v>5</v>
      </c>
      <c r="I47"/>
      <c r="J47" s="41">
        <f t="shared" si="40"/>
        <v>1.055749551532981E-2</v>
      </c>
      <c r="K47" s="14">
        <f t="shared" ref="K47:S47" si="46">EXP(K34)/SUM(EXP(K34)+EXP(K$25)+EXP(K$26))</f>
        <v>3.9099792266795693E-3</v>
      </c>
      <c r="L47" s="14">
        <f t="shared" si="46"/>
        <v>5.4483878261683463E-3</v>
      </c>
      <c r="M47" s="14">
        <f t="shared" si="46"/>
        <v>5.635555903499137E-3</v>
      </c>
      <c r="N47" s="14">
        <f t="shared" si="46"/>
        <v>2.7302470681271592E-3</v>
      </c>
      <c r="O47" s="14">
        <f t="shared" si="46"/>
        <v>5.635555903499137E-3</v>
      </c>
      <c r="P47" s="14">
        <f t="shared" si="46"/>
        <v>6.1750951147533095E-3</v>
      </c>
      <c r="Q47" s="14">
        <f t="shared" si="46"/>
        <v>2.7302470681271605E-3</v>
      </c>
      <c r="R47" s="14">
        <f t="shared" si="46"/>
        <v>1.2619479975038284E-2</v>
      </c>
      <c r="S47" s="42">
        <f t="shared" si="46"/>
        <v>1.3212886953789452E-2</v>
      </c>
    </row>
    <row r="48" spans="6:19" s="2" customFormat="1" x14ac:dyDescent="0.2">
      <c r="F48" t="s">
        <v>6</v>
      </c>
      <c r="G48" s="11">
        <v>3.5</v>
      </c>
      <c r="H48" s="7" t="s">
        <v>4</v>
      </c>
      <c r="I48"/>
      <c r="J48" s="41">
        <f t="shared" si="40"/>
        <v>5.3095320387642293E-4</v>
      </c>
      <c r="K48" s="14">
        <f t="shared" ref="K48:S49" si="47">EXP(K35)/SUM(EXP(K35)+EXP(K$25)+EXP(K$26))</f>
        <v>1.441964901997316E-3</v>
      </c>
      <c r="L48" s="14">
        <f t="shared" si="47"/>
        <v>1.0336355015056894E-3</v>
      </c>
      <c r="M48" s="14">
        <f t="shared" si="47"/>
        <v>2.8208838417695902E-4</v>
      </c>
      <c r="N48" s="14">
        <f t="shared" si="47"/>
        <v>1.9019017474601187E-4</v>
      </c>
      <c r="O48" s="14">
        <f t="shared" si="47"/>
        <v>2.8208838417695902E-4</v>
      </c>
      <c r="P48" s="14">
        <f t="shared" si="47"/>
        <v>8.401943691496909E-4</v>
      </c>
      <c r="Q48" s="14">
        <f t="shared" si="47"/>
        <v>7.2113520036092937E-4</v>
      </c>
      <c r="R48" s="14">
        <f t="shared" si="47"/>
        <v>8.8726383664405515E-4</v>
      </c>
      <c r="S48" s="42">
        <f t="shared" si="47"/>
        <v>1.808835229138296E-3</v>
      </c>
    </row>
    <row r="49" spans="6:19" s="2" customFormat="1" ht="16" thickBot="1" x14ac:dyDescent="0.25">
      <c r="F49" t="s">
        <v>6</v>
      </c>
      <c r="G49" s="11">
        <v>3.5</v>
      </c>
      <c r="H49" s="7" t="s">
        <v>3</v>
      </c>
      <c r="I49"/>
      <c r="J49" s="43">
        <f t="shared" si="40"/>
        <v>1.441964901997315E-3</v>
      </c>
      <c r="K49" s="44">
        <f t="shared" ref="K49:P49" si="48">EXP(K36)/SUM(EXP(K36)+EXP(K$25)+EXP(K$26))</f>
        <v>5.3095320387642282E-4</v>
      </c>
      <c r="L49" s="44">
        <f t="shared" si="48"/>
        <v>1.9539234676720167E-4</v>
      </c>
      <c r="M49" s="44">
        <f t="shared" si="48"/>
        <v>2.8208838417695902E-4</v>
      </c>
      <c r="N49" s="44">
        <f t="shared" si="48"/>
        <v>2.654118009972554E-4</v>
      </c>
      <c r="O49" s="44">
        <f t="shared" si="48"/>
        <v>2.8208838417695902E-4</v>
      </c>
      <c r="P49" s="44">
        <f t="shared" si="48"/>
        <v>8.4019436914969058E-4</v>
      </c>
      <c r="Q49" s="44">
        <f t="shared" si="47"/>
        <v>1.9019017474601195E-4</v>
      </c>
      <c r="R49" s="44">
        <f t="shared" si="47"/>
        <v>4.5573319533629179E-4</v>
      </c>
      <c r="S49" s="45">
        <f t="shared" si="47"/>
        <v>2.4518270263756069E-4</v>
      </c>
    </row>
    <row r="50" spans="6:19" s="2" customFormat="1" x14ac:dyDescent="0.2">
      <c r="F50"/>
      <c r="G50" s="11"/>
      <c r="H50" s="7"/>
      <c r="I50"/>
      <c r="J50" s="9"/>
      <c r="K50" s="9"/>
      <c r="L50" s="9"/>
      <c r="M50" s="9"/>
      <c r="N50" s="9"/>
      <c r="O50" s="9"/>
      <c r="P50" s="9"/>
      <c r="Q50" s="9"/>
      <c r="R50" s="9"/>
      <c r="S50" s="9"/>
    </row>
    <row r="51" spans="6:19" s="38" customFormat="1" ht="7.5" customHeight="1" x14ac:dyDescent="0.2"/>
    <row r="52" spans="6:19" s="2" customFormat="1" x14ac:dyDescent="0.2">
      <c r="F52"/>
      <c r="G52" s="11"/>
      <c r="H52" s="7"/>
      <c r="I52"/>
      <c r="J52" s="20" t="s">
        <v>12</v>
      </c>
      <c r="K52" s="9"/>
      <c r="L52" s="9"/>
      <c r="M52" s="9"/>
      <c r="N52" s="9"/>
      <c r="O52" s="9"/>
      <c r="P52" s="9"/>
      <c r="Q52" s="9"/>
      <c r="R52" s="9"/>
      <c r="S52" s="9"/>
    </row>
    <row r="53" spans="6:19" s="2" customFormat="1" ht="16" thickBot="1" x14ac:dyDescent="0.25">
      <c r="F53"/>
      <c r="G53" s="11"/>
      <c r="H53" s="7"/>
      <c r="I53"/>
      <c r="J53" s="9"/>
      <c r="K53" s="9"/>
      <c r="L53" s="9"/>
      <c r="M53" s="9"/>
      <c r="N53" s="9"/>
      <c r="O53" s="9"/>
      <c r="P53" s="9"/>
      <c r="Q53" s="9"/>
      <c r="R53" s="9"/>
      <c r="S53" s="9"/>
    </row>
    <row r="54" spans="6:19" s="2" customFormat="1" x14ac:dyDescent="0.2">
      <c r="F54" s="112" t="s">
        <v>7</v>
      </c>
      <c r="G54" s="112"/>
      <c r="H54" s="112"/>
      <c r="J54" s="47" t="s">
        <v>9</v>
      </c>
      <c r="K54" s="15"/>
      <c r="L54" s="15"/>
      <c r="M54" s="15"/>
      <c r="N54" s="15"/>
      <c r="O54" s="15"/>
      <c r="P54" s="15"/>
      <c r="Q54" s="15"/>
      <c r="R54" s="15"/>
      <c r="S54" s="15"/>
    </row>
    <row r="55" spans="6:19" s="2" customFormat="1" x14ac:dyDescent="0.2">
      <c r="F55" s="5" t="s">
        <v>6</v>
      </c>
      <c r="G55" s="11">
        <v>2.5</v>
      </c>
      <c r="H55" s="5" t="s">
        <v>5</v>
      </c>
      <c r="J55" s="100">
        <f>AVERAGE(J41:S41)</f>
        <v>0.28492563905765877</v>
      </c>
      <c r="L55" s="15"/>
      <c r="M55" s="15"/>
      <c r="N55" s="15"/>
      <c r="O55" s="15"/>
      <c r="P55" s="15"/>
      <c r="Q55" s="15"/>
      <c r="R55" s="15"/>
      <c r="S55" s="15"/>
    </row>
    <row r="56" spans="6:19" s="2" customFormat="1" x14ac:dyDescent="0.2">
      <c r="F56" s="5" t="s">
        <v>6</v>
      </c>
      <c r="G56" s="11">
        <v>2.5</v>
      </c>
      <c r="H56" s="39" t="s">
        <v>4</v>
      </c>
      <c r="J56" s="46">
        <f t="shared" ref="J56:J63" si="49">AVERAGE(J42:S42)</f>
        <v>5.8859966971297695E-2</v>
      </c>
      <c r="K56" s="15"/>
      <c r="L56" s="15"/>
      <c r="M56" s="15"/>
      <c r="N56" s="15"/>
      <c r="O56" s="15"/>
      <c r="P56" s="15"/>
      <c r="Q56" s="15"/>
      <c r="R56" s="15"/>
      <c r="S56" s="15"/>
    </row>
    <row r="57" spans="6:19" s="2" customFormat="1" x14ac:dyDescent="0.2">
      <c r="F57" s="5" t="s">
        <v>6</v>
      </c>
      <c r="G57" s="11">
        <v>2.5</v>
      </c>
      <c r="H57" s="39" t="s">
        <v>3</v>
      </c>
      <c r="J57" s="46">
        <f t="shared" si="49"/>
        <v>3.2990184261816213E-2</v>
      </c>
      <c r="K57" s="15"/>
      <c r="L57" s="15"/>
      <c r="M57" s="15"/>
      <c r="N57" s="15"/>
      <c r="O57" s="15"/>
      <c r="P57" s="15"/>
      <c r="Q57" s="15"/>
      <c r="R57" s="15"/>
      <c r="S57" s="15"/>
    </row>
    <row r="58" spans="6:19" s="2" customFormat="1" x14ac:dyDescent="0.2">
      <c r="F58" s="5" t="s">
        <v>6</v>
      </c>
      <c r="G58" s="11">
        <v>3</v>
      </c>
      <c r="H58" s="5" t="s">
        <v>5</v>
      </c>
      <c r="J58" s="100">
        <f t="shared" si="49"/>
        <v>0.3641154352047315</v>
      </c>
      <c r="K58" s="15"/>
      <c r="L58" s="15"/>
      <c r="M58" s="15"/>
      <c r="N58" s="15"/>
      <c r="O58" s="15"/>
      <c r="P58" s="15"/>
      <c r="Q58" s="15"/>
      <c r="R58" s="15"/>
      <c r="S58" s="16"/>
    </row>
    <row r="59" spans="6:19" s="2" customFormat="1" x14ac:dyDescent="0.2">
      <c r="F59" s="5" t="s">
        <v>6</v>
      </c>
      <c r="G59" s="11">
        <v>3</v>
      </c>
      <c r="H59" s="39" t="s">
        <v>4</v>
      </c>
      <c r="J59" s="46">
        <f t="shared" si="49"/>
        <v>6.3978810058029828E-2</v>
      </c>
      <c r="M59" s="15"/>
    </row>
    <row r="60" spans="6:19" s="2" customFormat="1" x14ac:dyDescent="0.2">
      <c r="F60" s="5" t="s">
        <v>6</v>
      </c>
      <c r="G60" s="11">
        <v>3</v>
      </c>
      <c r="H60" s="39" t="s">
        <v>3</v>
      </c>
      <c r="J60" s="46">
        <f t="shared" si="49"/>
        <v>4.6283298943338089E-2</v>
      </c>
      <c r="L60" s="15"/>
      <c r="M60" s="15"/>
      <c r="N60" s="15"/>
      <c r="O60" s="15"/>
      <c r="P60" s="15"/>
      <c r="Q60" s="15"/>
      <c r="R60" s="15"/>
      <c r="S60" s="15"/>
    </row>
    <row r="61" spans="6:19" s="2" customFormat="1" x14ac:dyDescent="0.2">
      <c r="F61" s="5" t="s">
        <v>6</v>
      </c>
      <c r="G61" s="11">
        <v>3.5</v>
      </c>
      <c r="H61" s="5" t="s">
        <v>5</v>
      </c>
      <c r="J61" s="46">
        <f t="shared" si="49"/>
        <v>6.8654930555011361E-3</v>
      </c>
      <c r="K61" s="15"/>
      <c r="L61" s="15"/>
      <c r="M61" s="15"/>
      <c r="N61" s="16"/>
      <c r="P61" s="15"/>
      <c r="Q61" s="15"/>
      <c r="R61" s="15"/>
      <c r="S61" s="15"/>
    </row>
    <row r="62" spans="6:19" s="2" customFormat="1" x14ac:dyDescent="0.2">
      <c r="F62" s="5" t="s">
        <v>6</v>
      </c>
      <c r="G62" s="11">
        <v>3.5</v>
      </c>
      <c r="H62" s="39" t="s">
        <v>4</v>
      </c>
      <c r="J62" s="46">
        <f t="shared" si="49"/>
        <v>8.0183491857723291E-4</v>
      </c>
      <c r="K62" s="15"/>
      <c r="L62" s="15"/>
      <c r="M62" s="15"/>
      <c r="N62" s="15"/>
      <c r="O62" s="15"/>
      <c r="P62" s="15"/>
      <c r="Q62" s="15"/>
      <c r="R62" s="15"/>
      <c r="S62" s="15"/>
    </row>
    <row r="63" spans="6:19" s="2" customFormat="1" x14ac:dyDescent="0.2">
      <c r="F63" s="5" t="s">
        <v>6</v>
      </c>
      <c r="G63" s="11">
        <v>3.5</v>
      </c>
      <c r="H63" s="39" t="s">
        <v>3</v>
      </c>
      <c r="J63" s="46">
        <f t="shared" si="49"/>
        <v>4.7291994638616684E-4</v>
      </c>
      <c r="K63" s="17"/>
      <c r="L63" s="15"/>
      <c r="M63" s="15"/>
      <c r="N63" s="15"/>
      <c r="O63" s="15"/>
      <c r="P63" s="15"/>
      <c r="Q63" s="15"/>
      <c r="R63" s="15"/>
      <c r="S63" s="15"/>
    </row>
    <row r="64" spans="6:19" s="2" customFormat="1" x14ac:dyDescent="0.2">
      <c r="I64"/>
      <c r="J64" s="15"/>
      <c r="K64" s="15"/>
      <c r="L64" s="15"/>
      <c r="M64" s="15"/>
      <c r="N64" s="15"/>
      <c r="O64" s="15"/>
      <c r="P64" s="15"/>
      <c r="Q64" s="15"/>
      <c r="R64" s="18"/>
      <c r="S64" s="15"/>
    </row>
    <row r="65" spans="9:19" s="2" customFormat="1" x14ac:dyDescent="0.2">
      <c r="J65" s="15"/>
      <c r="K65" s="15"/>
      <c r="L65" s="15"/>
      <c r="M65" s="15"/>
      <c r="N65" s="15"/>
      <c r="O65" s="15"/>
      <c r="P65" s="15"/>
      <c r="Q65" s="15"/>
      <c r="R65" s="15"/>
      <c r="S65" s="15"/>
    </row>
    <row r="66" spans="9:19" s="38" customFormat="1" ht="7.5" customHeight="1" x14ac:dyDescent="0.2"/>
    <row r="67" spans="9:19" s="2" customFormat="1" x14ac:dyDescent="0.2">
      <c r="J67" s="20" t="s">
        <v>13</v>
      </c>
      <c r="K67" s="15"/>
      <c r="L67" s="15"/>
      <c r="M67" s="15"/>
      <c r="N67" s="15"/>
      <c r="O67" s="15"/>
      <c r="P67" s="15"/>
      <c r="Q67" s="15"/>
      <c r="R67" s="15"/>
      <c r="S67" s="15"/>
    </row>
    <row r="68" spans="9:19" s="2" customFormat="1" x14ac:dyDescent="0.2">
      <c r="J68" s="15"/>
      <c r="K68" s="15"/>
      <c r="L68" s="15"/>
      <c r="M68" s="15"/>
      <c r="N68" s="15"/>
      <c r="O68" s="15"/>
      <c r="P68" s="15"/>
      <c r="Q68" s="15"/>
      <c r="R68" s="15"/>
      <c r="S68" s="15"/>
    </row>
    <row r="69" spans="9:19" s="2" customFormat="1" ht="16" thickBot="1" x14ac:dyDescent="0.25">
      <c r="J69" s="48" t="s">
        <v>14</v>
      </c>
      <c r="K69" s="15"/>
      <c r="L69" s="15"/>
      <c r="M69" s="15"/>
      <c r="N69" s="15"/>
      <c r="O69" s="15"/>
      <c r="P69" s="15"/>
      <c r="Q69" s="15"/>
      <c r="R69" s="15"/>
      <c r="S69" s="15"/>
    </row>
    <row r="70" spans="9:19" s="2" customFormat="1" x14ac:dyDescent="0.2">
      <c r="I70" s="7" t="s">
        <v>1</v>
      </c>
      <c r="J70" s="88">
        <v>-0.33333333333333298</v>
      </c>
      <c r="K70" s="89">
        <v>0.66666666666666652</v>
      </c>
      <c r="L70" s="89">
        <v>0.66666666666666641</v>
      </c>
      <c r="M70" s="89">
        <v>0.33333333333333276</v>
      </c>
      <c r="N70" s="89">
        <v>0.66666666666666607</v>
      </c>
      <c r="O70" s="89">
        <v>0.33333333333333276</v>
      </c>
      <c r="P70" s="89">
        <v>-1.3333333333333335</v>
      </c>
      <c r="Q70" s="89">
        <v>0.33333333333333326</v>
      </c>
      <c r="R70" s="89">
        <v>-1</v>
      </c>
      <c r="S70" s="90">
        <v>-1.3597399555105185E-16</v>
      </c>
    </row>
    <row r="71" spans="9:19" s="2" customFormat="1" x14ac:dyDescent="0.2">
      <c r="I71" s="7" t="s">
        <v>2</v>
      </c>
      <c r="J71" s="91">
        <v>-0.6666666666666663</v>
      </c>
      <c r="K71" s="87">
        <v>0.33333333333333387</v>
      </c>
      <c r="L71" s="87">
        <v>0.33333333333333387</v>
      </c>
      <c r="M71" s="87">
        <v>-1.3333333333333324</v>
      </c>
      <c r="N71" s="87">
        <v>-0.66666666666666596</v>
      </c>
      <c r="O71" s="87">
        <v>-1.3333333333333324</v>
      </c>
      <c r="P71" s="87">
        <v>-0.66666666666666585</v>
      </c>
      <c r="Q71" s="87">
        <v>1.6666666666666672</v>
      </c>
      <c r="R71" s="87">
        <v>-0.99999999999999956</v>
      </c>
      <c r="S71" s="92">
        <v>-0.99999999999999922</v>
      </c>
    </row>
    <row r="72" spans="9:19" s="2" customFormat="1" x14ac:dyDescent="0.2">
      <c r="I72" s="8">
        <v>2.5</v>
      </c>
      <c r="J72" s="91">
        <v>4.6666666666666652</v>
      </c>
      <c r="K72" s="87">
        <v>4.666666666666667</v>
      </c>
      <c r="L72" s="87">
        <v>5</v>
      </c>
      <c r="M72" s="87">
        <v>3.3333333333333321</v>
      </c>
      <c r="N72" s="87">
        <v>3.9999999999999996</v>
      </c>
      <c r="O72" s="87">
        <v>3.3333333333333321</v>
      </c>
      <c r="P72" s="87">
        <v>3.6666666666666665</v>
      </c>
      <c r="Q72" s="87">
        <v>5</v>
      </c>
      <c r="R72" s="87">
        <v>3.333333333333333</v>
      </c>
      <c r="S72" s="92">
        <v>3.9999999999999982</v>
      </c>
    </row>
    <row r="73" spans="9:19" s="2" customFormat="1" x14ac:dyDescent="0.2">
      <c r="I73" s="8">
        <v>3</v>
      </c>
      <c r="J73" s="91">
        <v>4.3333333333333321</v>
      </c>
      <c r="K73" s="87">
        <v>4.3333333333333339</v>
      </c>
      <c r="L73" s="87">
        <v>4</v>
      </c>
      <c r="M73" s="87">
        <v>4.6666666666666652</v>
      </c>
      <c r="N73" s="87">
        <v>5</v>
      </c>
      <c r="O73" s="87">
        <v>4.6666666666666652</v>
      </c>
      <c r="P73" s="87">
        <v>5.3333333333333339</v>
      </c>
      <c r="Q73" s="87">
        <v>3.9999999999999991</v>
      </c>
      <c r="R73" s="87">
        <v>4.6666666666666679</v>
      </c>
      <c r="S73" s="92">
        <v>3.9999999999999969</v>
      </c>
    </row>
    <row r="74" spans="9:19" s="2" customFormat="1" x14ac:dyDescent="0.2">
      <c r="I74" s="7" t="s">
        <v>4</v>
      </c>
      <c r="J74" s="91">
        <v>-3</v>
      </c>
      <c r="K74" s="87">
        <v>-0.99999999999999845</v>
      </c>
      <c r="L74" s="87">
        <v>-1.666666666666667</v>
      </c>
      <c r="M74" s="87">
        <v>-2.9999999999999991</v>
      </c>
      <c r="N74" s="87">
        <v>-2.6666666666666661</v>
      </c>
      <c r="O74" s="87">
        <v>-2.9999999999999991</v>
      </c>
      <c r="P74" s="87">
        <v>-2.0000000000000004</v>
      </c>
      <c r="Q74" s="87">
        <v>-1.3333333333333328</v>
      </c>
      <c r="R74" s="87">
        <v>-2.666666666666667</v>
      </c>
      <c r="S74" s="92">
        <v>-1.9999999999999991</v>
      </c>
    </row>
    <row r="75" spans="9:19" s="2" customFormat="1" ht="16" thickBot="1" x14ac:dyDescent="0.25">
      <c r="I75" s="7" t="s">
        <v>3</v>
      </c>
      <c r="J75" s="93">
        <v>-2.0000000000000004</v>
      </c>
      <c r="K75" s="94">
        <v>-1.9999999999999989</v>
      </c>
      <c r="L75" s="94">
        <v>-3.3333333333333344</v>
      </c>
      <c r="M75" s="94">
        <v>-2.9999999999999991</v>
      </c>
      <c r="N75" s="94">
        <v>-2.3333333333333344</v>
      </c>
      <c r="O75" s="94">
        <v>-2.9999999999999991</v>
      </c>
      <c r="P75" s="94">
        <v>-2.0000000000000009</v>
      </c>
      <c r="Q75" s="94">
        <v>-2.6666666666666661</v>
      </c>
      <c r="R75" s="94">
        <v>-3.333333333333333</v>
      </c>
      <c r="S75" s="95">
        <v>-3.9999999999999978</v>
      </c>
    </row>
    <row r="76" spans="9:19" s="2" customFormat="1" x14ac:dyDescent="0.2">
      <c r="J76" s="15"/>
      <c r="K76" s="15"/>
      <c r="L76" s="15"/>
      <c r="M76" s="15"/>
      <c r="N76" s="15"/>
      <c r="O76" s="15"/>
      <c r="P76" s="15"/>
      <c r="Q76" s="15"/>
      <c r="R76" s="15"/>
      <c r="S76" s="15"/>
    </row>
    <row r="77" spans="9:19" s="2" customFormat="1" ht="16" thickBot="1" x14ac:dyDescent="0.25">
      <c r="J77" s="48" t="s">
        <v>18</v>
      </c>
      <c r="K77" s="15"/>
      <c r="L77" s="15"/>
      <c r="M77" s="15"/>
      <c r="N77" s="15"/>
      <c r="O77" s="15"/>
      <c r="P77" s="15"/>
      <c r="Q77" s="15"/>
      <c r="R77" s="15"/>
      <c r="S77" s="15"/>
    </row>
    <row r="78" spans="9:19" s="2" customFormat="1" x14ac:dyDescent="0.2">
      <c r="I78" t="s">
        <v>15</v>
      </c>
      <c r="J78" s="30">
        <f>MAX(J70:J71,0)-MIN(J70:J71,0)</f>
        <v>0.6666666666666663</v>
      </c>
      <c r="K78" s="31">
        <f t="shared" ref="K78:S78" si="50">MAX(K70:K71,0)-MIN(K70:K71,0)</f>
        <v>0.66666666666666652</v>
      </c>
      <c r="L78" s="31">
        <f t="shared" si="50"/>
        <v>0.66666666666666641</v>
      </c>
      <c r="M78" s="31">
        <f t="shared" si="50"/>
        <v>1.6666666666666652</v>
      </c>
      <c r="N78" s="31">
        <f t="shared" si="50"/>
        <v>1.3333333333333321</v>
      </c>
      <c r="O78" s="31">
        <f t="shared" si="50"/>
        <v>1.6666666666666652</v>
      </c>
      <c r="P78" s="31">
        <f t="shared" si="50"/>
        <v>1.3333333333333335</v>
      </c>
      <c r="Q78" s="31">
        <f t="shared" si="50"/>
        <v>1.6666666666666672</v>
      </c>
      <c r="R78" s="31">
        <f t="shared" si="50"/>
        <v>1</v>
      </c>
      <c r="S78" s="32">
        <f t="shared" si="50"/>
        <v>0.99999999999999922</v>
      </c>
    </row>
    <row r="79" spans="9:19" s="2" customFormat="1" x14ac:dyDescent="0.2">
      <c r="I79" t="s">
        <v>17</v>
      </c>
      <c r="J79" s="36">
        <f>MAX(J72,J73,0)-MIN(J72,J73,0)</f>
        <v>4.6666666666666652</v>
      </c>
      <c r="K79" s="4">
        <f t="shared" ref="K79:S79" si="51">MAX(K72,K73,0)-MIN(K72,K73,0)</f>
        <v>4.666666666666667</v>
      </c>
      <c r="L79" s="4">
        <f t="shared" si="51"/>
        <v>5</v>
      </c>
      <c r="M79" s="4">
        <f t="shared" si="51"/>
        <v>4.6666666666666652</v>
      </c>
      <c r="N79" s="4">
        <f t="shared" si="51"/>
        <v>5</v>
      </c>
      <c r="O79" s="4">
        <f t="shared" si="51"/>
        <v>4.6666666666666652</v>
      </c>
      <c r="P79" s="4">
        <f t="shared" si="51"/>
        <v>5.3333333333333339</v>
      </c>
      <c r="Q79" s="4">
        <f t="shared" si="51"/>
        <v>5</v>
      </c>
      <c r="R79" s="4">
        <f t="shared" si="51"/>
        <v>4.6666666666666679</v>
      </c>
      <c r="S79" s="37">
        <f t="shared" si="51"/>
        <v>3.9999999999999982</v>
      </c>
    </row>
    <row r="80" spans="9:19" s="2" customFormat="1" ht="16" thickBot="1" x14ac:dyDescent="0.25">
      <c r="I80" t="s">
        <v>16</v>
      </c>
      <c r="J80" s="33">
        <f>MAX(J74:J75,0)-MIN(J74:J75,0)</f>
        <v>3</v>
      </c>
      <c r="K80" s="34">
        <f>MAX(K74:K75,0)-MIN(K74:K75,0)</f>
        <v>1.9999999999999989</v>
      </c>
      <c r="L80" s="34">
        <f t="shared" ref="L80:S80" si="52">MAX(L74:L75,0)-MIN(L74:L75,0)</f>
        <v>3.3333333333333344</v>
      </c>
      <c r="M80" s="34">
        <f t="shared" si="52"/>
        <v>2.9999999999999991</v>
      </c>
      <c r="N80" s="34">
        <f t="shared" si="52"/>
        <v>2.6666666666666661</v>
      </c>
      <c r="O80" s="34">
        <f t="shared" si="52"/>
        <v>2.9999999999999991</v>
      </c>
      <c r="P80" s="34">
        <f t="shared" si="52"/>
        <v>2.0000000000000009</v>
      </c>
      <c r="Q80" s="34">
        <f t="shared" si="52"/>
        <v>2.6666666666666661</v>
      </c>
      <c r="R80" s="34">
        <f t="shared" si="52"/>
        <v>3.333333333333333</v>
      </c>
      <c r="S80" s="35">
        <f t="shared" si="52"/>
        <v>3.9999999999999978</v>
      </c>
    </row>
    <row r="81" spans="1:21" s="2" customFormat="1" ht="16" thickBot="1" x14ac:dyDescent="0.25">
      <c r="J81" s="15"/>
      <c r="K81" s="15"/>
      <c r="L81" s="15"/>
      <c r="M81" s="15"/>
      <c r="N81" s="15"/>
      <c r="O81" s="15"/>
      <c r="P81" s="15"/>
      <c r="Q81" s="15"/>
      <c r="R81" s="15"/>
      <c r="S81" s="15"/>
    </row>
    <row r="82" spans="1:21" s="2" customFormat="1" ht="16" thickBot="1" x14ac:dyDescent="0.25">
      <c r="I82" s="49" t="s">
        <v>19</v>
      </c>
      <c r="J82" s="50">
        <f>SUM(J78:J80)</f>
        <v>8.3333333333333321</v>
      </c>
      <c r="K82" s="51">
        <f t="shared" ref="K82:S82" si="53">SUM(K78:K80)</f>
        <v>7.333333333333333</v>
      </c>
      <c r="L82" s="51">
        <f t="shared" si="53"/>
        <v>9</v>
      </c>
      <c r="M82" s="51">
        <f t="shared" si="53"/>
        <v>9.3333333333333286</v>
      </c>
      <c r="N82" s="51">
        <f t="shared" si="53"/>
        <v>8.9999999999999982</v>
      </c>
      <c r="O82" s="51">
        <f t="shared" si="53"/>
        <v>9.3333333333333286</v>
      </c>
      <c r="P82" s="51">
        <f t="shared" si="53"/>
        <v>8.6666666666666679</v>
      </c>
      <c r="Q82" s="51">
        <f t="shared" si="53"/>
        <v>9.3333333333333321</v>
      </c>
      <c r="R82" s="51">
        <f t="shared" si="53"/>
        <v>9</v>
      </c>
      <c r="S82" s="52">
        <f t="shared" si="53"/>
        <v>8.9999999999999947</v>
      </c>
    </row>
    <row r="83" spans="1:21" s="2" customFormat="1" x14ac:dyDescent="0.2">
      <c r="J83" s="15"/>
      <c r="K83" s="15"/>
      <c r="L83" s="15"/>
      <c r="M83" s="15"/>
      <c r="N83" s="15"/>
      <c r="O83" s="15"/>
      <c r="P83" s="15"/>
      <c r="Q83" s="15"/>
      <c r="R83" s="15"/>
      <c r="S83" s="15"/>
    </row>
    <row r="84" spans="1:21" s="2" customFormat="1" ht="16" thickBot="1" x14ac:dyDescent="0.25">
      <c r="J84" s="48" t="s">
        <v>20</v>
      </c>
      <c r="K84" s="15"/>
      <c r="L84" s="15"/>
      <c r="M84" s="15"/>
      <c r="N84" s="15"/>
      <c r="O84" s="15"/>
      <c r="P84" s="15"/>
      <c r="Q84" s="15"/>
      <c r="R84" s="15"/>
      <c r="S84" s="15"/>
      <c r="U84" s="63" t="s">
        <v>21</v>
      </c>
    </row>
    <row r="85" spans="1:21" s="56" customFormat="1" x14ac:dyDescent="0.2">
      <c r="A85" s="2"/>
      <c r="B85" s="2"/>
      <c r="C85" s="2"/>
      <c r="D85" s="2"/>
      <c r="E85" s="2"/>
      <c r="F85" s="2"/>
      <c r="G85" s="2"/>
      <c r="H85" s="2"/>
      <c r="I85" t="s">
        <v>15</v>
      </c>
      <c r="J85" s="53">
        <f>J78/J$82</f>
        <v>7.999999999999996E-2</v>
      </c>
      <c r="K85" s="54">
        <f t="shared" ref="K85:S85" si="54">K78/K$82</f>
        <v>9.0909090909090898E-2</v>
      </c>
      <c r="L85" s="54">
        <f t="shared" si="54"/>
        <v>7.4074074074074042E-2</v>
      </c>
      <c r="M85" s="54">
        <f t="shared" si="54"/>
        <v>0.17857142857142849</v>
      </c>
      <c r="N85" s="54">
        <f t="shared" si="54"/>
        <v>0.14814814814814806</v>
      </c>
      <c r="O85" s="54">
        <f t="shared" si="54"/>
        <v>0.17857142857142849</v>
      </c>
      <c r="P85" s="54">
        <f t="shared" si="54"/>
        <v>0.15384615384615385</v>
      </c>
      <c r="Q85" s="54">
        <f t="shared" si="54"/>
        <v>0.17857142857142866</v>
      </c>
      <c r="R85" s="54">
        <f t="shared" si="54"/>
        <v>0.1111111111111111</v>
      </c>
      <c r="S85" s="55">
        <f t="shared" si="54"/>
        <v>0.11111111111111109</v>
      </c>
      <c r="U85" s="61">
        <f>AVERAGE(J85:S85)</f>
        <v>0.13049139749139746</v>
      </c>
    </row>
    <row r="86" spans="1:21" s="56" customFormat="1" x14ac:dyDescent="0.2">
      <c r="A86" s="2"/>
      <c r="B86" s="2"/>
      <c r="C86" s="2"/>
      <c r="D86" s="2"/>
      <c r="E86" s="2"/>
      <c r="F86" s="2"/>
      <c r="G86" s="2"/>
      <c r="H86" s="2"/>
      <c r="I86" t="s">
        <v>17</v>
      </c>
      <c r="J86" s="57">
        <f t="shared" ref="J86:S87" si="55">J79/J$82</f>
        <v>0.55999999999999994</v>
      </c>
      <c r="K86" s="58">
        <f t="shared" si="55"/>
        <v>0.63636363636363646</v>
      </c>
      <c r="L86" s="58">
        <f t="shared" si="55"/>
        <v>0.55555555555555558</v>
      </c>
      <c r="M86" s="58">
        <f t="shared" si="55"/>
        <v>0.50000000000000011</v>
      </c>
      <c r="N86" s="58">
        <f t="shared" si="55"/>
        <v>0.55555555555555569</v>
      </c>
      <c r="O86" s="58">
        <f t="shared" si="55"/>
        <v>0.50000000000000011</v>
      </c>
      <c r="P86" s="58">
        <f t="shared" si="55"/>
        <v>0.61538461538461542</v>
      </c>
      <c r="Q86" s="58">
        <f t="shared" si="55"/>
        <v>0.53571428571428581</v>
      </c>
      <c r="R86" s="58">
        <f t="shared" si="55"/>
        <v>0.5185185185185186</v>
      </c>
      <c r="S86" s="101">
        <f t="shared" si="55"/>
        <v>0.44444444444444453</v>
      </c>
      <c r="U86" s="103">
        <f t="shared" ref="U86:U87" si="56">AVERAGE(J86:S86)</f>
        <v>0.54215366115366126</v>
      </c>
    </row>
    <row r="87" spans="1:21" s="56" customFormat="1" ht="16" thickBot="1" x14ac:dyDescent="0.25">
      <c r="A87" s="2"/>
      <c r="B87" s="2"/>
      <c r="C87" s="2"/>
      <c r="D87" s="2"/>
      <c r="E87" s="2"/>
      <c r="F87" s="2"/>
      <c r="G87" s="2"/>
      <c r="H87" s="2"/>
      <c r="I87" t="s">
        <v>16</v>
      </c>
      <c r="J87" s="59">
        <f t="shared" si="55"/>
        <v>0.36000000000000004</v>
      </c>
      <c r="K87" s="60">
        <f t="shared" si="55"/>
        <v>0.2727272727272726</v>
      </c>
      <c r="L87" s="60">
        <f t="shared" si="55"/>
        <v>0.37037037037037046</v>
      </c>
      <c r="M87" s="60">
        <f t="shared" si="55"/>
        <v>0.32142857142857151</v>
      </c>
      <c r="N87" s="60">
        <f t="shared" si="55"/>
        <v>0.29629629629629628</v>
      </c>
      <c r="O87" s="60">
        <f t="shared" si="55"/>
        <v>0.32142857142857151</v>
      </c>
      <c r="P87" s="60">
        <f t="shared" si="55"/>
        <v>0.23076923076923084</v>
      </c>
      <c r="Q87" s="60">
        <f t="shared" si="55"/>
        <v>0.2857142857142857</v>
      </c>
      <c r="R87" s="60">
        <f t="shared" si="55"/>
        <v>0.37037037037037035</v>
      </c>
      <c r="S87" s="102">
        <f t="shared" si="55"/>
        <v>0.44444444444444448</v>
      </c>
      <c r="U87" s="62">
        <f t="shared" si="56"/>
        <v>0.32735494135494136</v>
      </c>
    </row>
    <row r="92" spans="1:21" ht="19" x14ac:dyDescent="0.25">
      <c r="I92" s="108" t="s">
        <v>38</v>
      </c>
      <c r="J92" s="108"/>
      <c r="K92" s="108"/>
      <c r="L92" s="108"/>
      <c r="M92" s="108"/>
      <c r="N92" s="108"/>
    </row>
    <row r="93" spans="1:21" ht="19" customHeight="1" x14ac:dyDescent="0.2">
      <c r="I93" s="113" t="s">
        <v>40</v>
      </c>
      <c r="J93" s="113"/>
      <c r="K93" s="113"/>
      <c r="L93" s="113"/>
      <c r="M93" s="113"/>
      <c r="N93" s="113"/>
      <c r="O93" s="113"/>
    </row>
    <row r="94" spans="1:21" x14ac:dyDescent="0.2">
      <c r="I94" s="113"/>
      <c r="J94" s="113"/>
      <c r="K94" s="113"/>
      <c r="L94" s="113"/>
      <c r="M94" s="113"/>
      <c r="N94" s="113"/>
      <c r="O94" s="113"/>
    </row>
    <row r="95" spans="1:21" x14ac:dyDescent="0.2">
      <c r="I95" s="113"/>
      <c r="J95" s="113"/>
      <c r="K95" s="113"/>
      <c r="L95" s="113"/>
      <c r="M95" s="113"/>
      <c r="N95" s="113"/>
      <c r="O95" s="113"/>
    </row>
    <row r="96" spans="1:21" x14ac:dyDescent="0.2">
      <c r="I96" s="113"/>
      <c r="J96" s="113"/>
      <c r="K96" s="113"/>
      <c r="L96" s="113"/>
      <c r="M96" s="113"/>
      <c r="N96" s="113"/>
      <c r="O96" s="113"/>
    </row>
    <row r="97" spans="9:15" x14ac:dyDescent="0.2">
      <c r="I97" s="113"/>
      <c r="J97" s="113"/>
      <c r="K97" s="113"/>
      <c r="L97" s="113"/>
      <c r="M97" s="113"/>
      <c r="N97" s="113"/>
      <c r="O97" s="113"/>
    </row>
    <row r="99" spans="9:15" ht="19" x14ac:dyDescent="0.25">
      <c r="I99" s="108" t="s">
        <v>37</v>
      </c>
    </row>
    <row r="100" spans="9:15" ht="15" customHeight="1" x14ac:dyDescent="0.2">
      <c r="I100" s="114" t="s">
        <v>39</v>
      </c>
      <c r="J100" s="114"/>
      <c r="K100" s="114"/>
      <c r="L100" s="114"/>
      <c r="M100" s="114"/>
      <c r="N100" s="114"/>
      <c r="O100" s="114"/>
    </row>
    <row r="101" spans="9:15" x14ac:dyDescent="0.2">
      <c r="I101" s="114"/>
      <c r="J101" s="114"/>
      <c r="K101" s="114"/>
      <c r="L101" s="114"/>
      <c r="M101" s="114"/>
      <c r="N101" s="114"/>
      <c r="O101" s="114"/>
    </row>
    <row r="102" spans="9:15" x14ac:dyDescent="0.2">
      <c r="I102" s="114"/>
      <c r="J102" s="114"/>
      <c r="K102" s="114"/>
      <c r="L102" s="114"/>
      <c r="M102" s="114"/>
      <c r="N102" s="114"/>
      <c r="O102" s="114"/>
    </row>
    <row r="103" spans="9:15" x14ac:dyDescent="0.2">
      <c r="I103" s="114"/>
      <c r="J103" s="114"/>
      <c r="K103" s="114"/>
      <c r="L103" s="114"/>
      <c r="M103" s="114"/>
      <c r="N103" s="114"/>
      <c r="O103" s="114"/>
    </row>
    <row r="104" spans="9:15" x14ac:dyDescent="0.2">
      <c r="I104" s="114"/>
      <c r="J104" s="114"/>
      <c r="K104" s="114"/>
      <c r="L104" s="114"/>
      <c r="M104" s="114"/>
      <c r="N104" s="114"/>
      <c r="O104" s="114"/>
    </row>
    <row r="105" spans="9:15" x14ac:dyDescent="0.2">
      <c r="I105" s="114"/>
      <c r="J105" s="114"/>
      <c r="K105" s="114"/>
      <c r="L105" s="114"/>
      <c r="M105" s="114"/>
      <c r="N105" s="114"/>
      <c r="O105" s="114"/>
    </row>
  </sheetData>
  <mergeCells count="6">
    <mergeCell ref="I100:O105"/>
    <mergeCell ref="I93:O97"/>
    <mergeCell ref="A2:B2"/>
    <mergeCell ref="F24:H24"/>
    <mergeCell ref="F40:H40"/>
    <mergeCell ref="F54:H5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dstewart</dc:creator>
  <cp:lastModifiedBy>Pooja Sivakumar</cp:lastModifiedBy>
  <dcterms:created xsi:type="dcterms:W3CDTF">2011-04-08T05:00:35Z</dcterms:created>
  <dcterms:modified xsi:type="dcterms:W3CDTF">2020-09-04T04:19:41Z</dcterms:modified>
</cp:coreProperties>
</file>