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0"/>
  <workbookPr filterPrivacy="1" defaultThemeVersion="124226"/>
  <xr:revisionPtr revIDLastSave="0" documentId="13_ncr:1_{F369B41C-5162-BB44-A8AC-68A79BD77EF7}" xr6:coauthVersionLast="45" xr6:coauthVersionMax="45" xr10:uidLastSave="{00000000-0000-0000-0000-000000000000}"/>
  <bookViews>
    <workbookView xWindow="14600" yWindow="0" windowWidth="14200" windowHeight="18000" activeTab="1" xr2:uid="{00000000-000D-0000-FFFF-FFFF00000000}"/>
  </bookViews>
  <sheets>
    <sheet name="Part A" sheetId="1" r:id="rId1"/>
    <sheet name="Part B" sheetId="2" r:id="rId2"/>
  </sheets>
  <definedNames>
    <definedName name="solver_adj" localSheetId="0" hidden="1">'Part A'!#REF!</definedName>
    <definedName name="solver_cvg" localSheetId="0" hidden="1">0.0001</definedName>
    <definedName name="solver_drv" localSheetId="0" hidden="1">1</definedName>
    <definedName name="solver_eng" localSheetId="0" hidden="1">1</definedName>
    <definedName name="solver_est" localSheetId="0" hidden="1">1</definedName>
    <definedName name="solver_itr" localSheetId="0" hidden="1">2147483647</definedName>
    <definedName name="solver_lhs1" localSheetId="0" hidden="1">'Part A'!#REF!</definedName>
    <definedName name="solver_mip" localSheetId="0" hidden="1">2147483647</definedName>
    <definedName name="solver_mni" localSheetId="0" hidden="1">30</definedName>
    <definedName name="solver_mrt" localSheetId="0" hidden="1">0.075</definedName>
    <definedName name="solver_msl" localSheetId="0" hidden="1">2</definedName>
    <definedName name="solver_neg" localSheetId="0" hidden="1">1</definedName>
    <definedName name="solver_nod" localSheetId="0" hidden="1">2147483647</definedName>
    <definedName name="solver_num" localSheetId="0" hidden="1">1</definedName>
    <definedName name="solver_nwt" localSheetId="0" hidden="1">1</definedName>
    <definedName name="solver_opt" localSheetId="0" hidden="1">'Part A'!#REF!</definedName>
    <definedName name="solver_pre" localSheetId="0" hidden="1">0.000001</definedName>
    <definedName name="solver_rbv" localSheetId="0" hidden="1">1</definedName>
    <definedName name="solver_rel1" localSheetId="0" hidden="1">3</definedName>
    <definedName name="solver_rhs1" localSheetId="0" hidden="1">1</definedName>
    <definedName name="solver_rlx" localSheetId="0" hidden="1">2</definedName>
    <definedName name="solver_rsd" localSheetId="0" hidden="1">0</definedName>
    <definedName name="solver_scl" localSheetId="0" hidden="1">1</definedName>
    <definedName name="solver_sho" localSheetId="0" hidden="1">2</definedName>
    <definedName name="solver_ssz" localSheetId="0" hidden="1">100</definedName>
    <definedName name="solver_tim" localSheetId="0" hidden="1">2147483647</definedName>
    <definedName name="solver_tol" localSheetId="0" hidden="1">0.01</definedName>
    <definedName name="solver_typ" localSheetId="0" hidden="1">2</definedName>
    <definedName name="solver_val" localSheetId="0" hidden="1">0</definedName>
    <definedName name="solver_ver" localSheetId="0" hidde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2" i="2" l="1"/>
  <c r="D18" i="2"/>
  <c r="E18" i="2"/>
  <c r="F18" i="2"/>
  <c r="D19" i="2"/>
  <c r="E19" i="2"/>
  <c r="F19" i="2"/>
  <c r="D20" i="2"/>
  <c r="E20" i="2"/>
  <c r="F20" i="2"/>
  <c r="D21" i="2"/>
  <c r="E21" i="2"/>
  <c r="F21" i="2"/>
  <c r="D22" i="2"/>
  <c r="E22" i="2"/>
  <c r="F22" i="2"/>
  <c r="C19" i="2"/>
  <c r="I19" i="2" s="1"/>
  <c r="C20" i="2"/>
  <c r="C21" i="2"/>
  <c r="C22" i="2"/>
  <c r="I22" i="2" s="1"/>
  <c r="C18" i="2"/>
  <c r="J18" i="2" s="1"/>
  <c r="G53" i="1"/>
  <c r="I56" i="1"/>
  <c r="E50" i="1"/>
  <c r="I50" i="1" s="1"/>
  <c r="E51" i="1"/>
  <c r="G51" i="1" s="1"/>
  <c r="C70" i="1" s="1"/>
  <c r="E52" i="1"/>
  <c r="G52" i="1" s="1"/>
  <c r="E53" i="1"/>
  <c r="H53" i="1" s="1"/>
  <c r="E54" i="1"/>
  <c r="I54" i="1" s="1"/>
  <c r="E55" i="1"/>
  <c r="G55" i="1" s="1"/>
  <c r="E56" i="1"/>
  <c r="G56" i="1" s="1"/>
  <c r="E57" i="1"/>
  <c r="H57" i="1" s="1"/>
  <c r="E58" i="1"/>
  <c r="I58" i="1" s="1"/>
  <c r="E49" i="1"/>
  <c r="H49" i="1" s="1"/>
  <c r="C19" i="1"/>
  <c r="D19" i="1"/>
  <c r="C20" i="1"/>
  <c r="D20" i="1"/>
  <c r="G20" i="1" s="1"/>
  <c r="C21" i="1"/>
  <c r="D21" i="1"/>
  <c r="C22" i="1"/>
  <c r="F22" i="1" s="1"/>
  <c r="D22" i="1"/>
  <c r="G22" i="1" s="1"/>
  <c r="C23" i="1"/>
  <c r="D23" i="1"/>
  <c r="C24" i="1"/>
  <c r="D24" i="1"/>
  <c r="G24" i="1" s="1"/>
  <c r="C25" i="1"/>
  <c r="D25" i="1"/>
  <c r="C26" i="1"/>
  <c r="F26" i="1" s="1"/>
  <c r="D26" i="1"/>
  <c r="G26" i="1" s="1"/>
  <c r="C27" i="1"/>
  <c r="D27" i="1"/>
  <c r="C28" i="1"/>
  <c r="D28" i="1"/>
  <c r="G28" i="1" s="1"/>
  <c r="B20" i="1"/>
  <c r="B21" i="1"/>
  <c r="B22" i="1"/>
  <c r="E22" i="1" s="1"/>
  <c r="B23" i="1"/>
  <c r="E23" i="1" s="1"/>
  <c r="B24" i="1"/>
  <c r="B25" i="1"/>
  <c r="B26" i="1"/>
  <c r="B27" i="1"/>
  <c r="E27" i="1" s="1"/>
  <c r="B28" i="1"/>
  <c r="B19" i="1"/>
  <c r="I21" i="2" l="1"/>
  <c r="I20" i="2"/>
  <c r="F55" i="1"/>
  <c r="F52" i="1"/>
  <c r="I55" i="1"/>
  <c r="I52" i="1"/>
  <c r="I49" i="1"/>
  <c r="E26" i="1"/>
  <c r="F49" i="1"/>
  <c r="F51" i="1"/>
  <c r="B70" i="1" s="1"/>
  <c r="B71" i="1" s="1"/>
  <c r="H55" i="1"/>
  <c r="I51" i="1"/>
  <c r="G49" i="1"/>
  <c r="E28" i="1"/>
  <c r="E24" i="1"/>
  <c r="E20" i="1"/>
  <c r="F27" i="1"/>
  <c r="F25" i="1"/>
  <c r="F23" i="1"/>
  <c r="F21" i="1"/>
  <c r="C69" i="1" s="1"/>
  <c r="C71" i="1" s="1"/>
  <c r="F19" i="1"/>
  <c r="F56" i="1"/>
  <c r="G57" i="1"/>
  <c r="H51" i="1"/>
  <c r="D70" i="1" s="1"/>
  <c r="H18" i="2"/>
  <c r="H20" i="2"/>
  <c r="I18" i="2"/>
  <c r="J22" i="2"/>
  <c r="H19" i="2"/>
  <c r="H22" i="2"/>
  <c r="G19" i="2"/>
  <c r="I23" i="2"/>
  <c r="H21" i="2"/>
  <c r="G21" i="2"/>
  <c r="G20" i="2"/>
  <c r="G18" i="2"/>
  <c r="G23" i="2" s="1"/>
  <c r="J21" i="2"/>
  <c r="J20" i="2"/>
  <c r="J19" i="2"/>
  <c r="F28" i="1"/>
  <c r="F24" i="1"/>
  <c r="H58" i="1"/>
  <c r="H54" i="1"/>
  <c r="E19" i="1"/>
  <c r="G27" i="1"/>
  <c r="E21" i="1"/>
  <c r="B69" i="1" s="1"/>
  <c r="G23" i="1"/>
  <c r="G58" i="1"/>
  <c r="G50" i="1"/>
  <c r="F50" i="1"/>
  <c r="F20" i="1"/>
  <c r="H50" i="1"/>
  <c r="H59" i="1" s="1"/>
  <c r="D64" i="1" s="1"/>
  <c r="E25" i="1"/>
  <c r="G25" i="1"/>
  <c r="G21" i="1"/>
  <c r="D69" i="1" s="1"/>
  <c r="D71" i="1" s="1"/>
  <c r="G19" i="1"/>
  <c r="G54" i="1"/>
  <c r="F58" i="1"/>
  <c r="F54" i="1"/>
  <c r="I57" i="1"/>
  <c r="H56" i="1"/>
  <c r="I53" i="1"/>
  <c r="H52" i="1"/>
  <c r="F57" i="1"/>
  <c r="F53" i="1"/>
  <c r="J23" i="2" l="1"/>
  <c r="H23" i="2"/>
  <c r="F29" i="1"/>
  <c r="C63" i="1" s="1"/>
  <c r="I59" i="1"/>
  <c r="F59" i="1"/>
  <c r="G59" i="1"/>
  <c r="C64" i="1" s="1"/>
  <c r="C65" i="1" s="1"/>
  <c r="B64" i="1"/>
  <c r="G29" i="1"/>
  <c r="D63" i="1" s="1"/>
  <c r="D65" i="1" s="1"/>
  <c r="E29" i="1"/>
  <c r="J59" i="1" l="1"/>
  <c r="H29" i="1"/>
  <c r="B63" i="1"/>
  <c r="B65" i="1" s="1"/>
  <c r="E65" i="1" s="1"/>
</calcChain>
</file>

<file path=xl/sharedStrings.xml><?xml version="1.0" encoding="utf-8"?>
<sst xmlns="http://schemas.openxmlformats.org/spreadsheetml/2006/main" count="132" uniqueCount="72">
  <si>
    <t>Customer Id</t>
  </si>
  <si>
    <t>Attribute Importances</t>
  </si>
  <si>
    <t>Coverage</t>
  </si>
  <si>
    <t>Handset choice</t>
  </si>
  <si>
    <t>Plan choice</t>
  </si>
  <si>
    <t>Pricing</t>
  </si>
  <si>
    <t>Vodafone</t>
  </si>
  <si>
    <t>Telstra</t>
  </si>
  <si>
    <t>Optus</t>
  </si>
  <si>
    <t>Price</t>
  </si>
  <si>
    <t>Consumer Id</t>
  </si>
  <si>
    <t>Utilities</t>
  </si>
  <si>
    <t>Beliefs about AT &amp; T</t>
  </si>
  <si>
    <t>AT &amp; T</t>
  </si>
  <si>
    <t>Purchase probabilities</t>
  </si>
  <si>
    <t>Market shares before entry</t>
  </si>
  <si>
    <t>Market shares after entry</t>
  </si>
  <si>
    <t>Segment number</t>
  </si>
  <si>
    <t>α_Berri</t>
  </si>
  <si>
    <t>α_Daily</t>
  </si>
  <si>
    <t>β_price</t>
  </si>
  <si>
    <t>Families</t>
  </si>
  <si>
    <t>Young singles</t>
  </si>
  <si>
    <t>Couples</t>
  </si>
  <si>
    <t>Midlife singles</t>
  </si>
  <si>
    <t>Seniors</t>
  </si>
  <si>
    <t>Berri</t>
  </si>
  <si>
    <t>Coles</t>
  </si>
  <si>
    <t>Daily</t>
  </si>
  <si>
    <t>Nudie</t>
  </si>
  <si>
    <t>α_Nudie</t>
  </si>
  <si>
    <t>β_display</t>
  </si>
  <si>
    <t>β_feature</t>
  </si>
  <si>
    <t>MS_current</t>
  </si>
  <si>
    <t>Segment description</t>
  </si>
  <si>
    <t>Feature</t>
  </si>
  <si>
    <t>Display</t>
  </si>
  <si>
    <t>Respondent beliefs about attribute strengths</t>
  </si>
  <si>
    <t>Attribute Importances (from the first table)</t>
  </si>
  <si>
    <t>Pre-entry MS</t>
  </si>
  <si>
    <t>Post-entry MS</t>
  </si>
  <si>
    <t>Change in MS (post-entry - Pre-entry)</t>
  </si>
  <si>
    <t>Logit model estimates by segment</t>
  </si>
  <si>
    <t>Marketing mix variables</t>
  </si>
  <si>
    <t>Variable</t>
  </si>
  <si>
    <t>Attractions before AT &amp; T entry</t>
  </si>
  <si>
    <t>Utilities / Attractions</t>
  </si>
  <si>
    <t>Step 1: Pre-entry market share prediction using Logit model</t>
  </si>
  <si>
    <t xml:space="preserve">Step 2: Attractions of AT &amp; T </t>
  </si>
  <si>
    <t>Step 3: Post-entry market share prediction using Logit model</t>
  </si>
  <si>
    <t>Step 4: Market shares drawn from existing brands</t>
  </si>
  <si>
    <t>Step 5: Market share drawn from existing brands for a sample customer (3)</t>
  </si>
  <si>
    <t>Market share analysis</t>
  </si>
  <si>
    <t>Baseline Market share</t>
  </si>
  <si>
    <t>Market share under proposed marketing action</t>
  </si>
  <si>
    <t>Pre-entry purchase probability</t>
  </si>
  <si>
    <t>Post-entry purchase probability</t>
  </si>
  <si>
    <t xml:space="preserve">(Post-entry purchase prob. / Pre-entry purchase prob.) </t>
  </si>
  <si>
    <t>α_Coles</t>
  </si>
  <si>
    <t>Notes:</t>
  </si>
  <si>
    <t xml:space="preserve">1. Coles is used as the reference brand in the category and therefore alpha for Coles is set to 0. </t>
  </si>
  <si>
    <t xml:space="preserve">2. You will find that some of the utilities are less than 0 (which seems to be against the assertion that utilities are positive). However, note that logit model estimates are relative utilities (as one intercept is set to 0) and not absolute utilities. Also, note that if you add a constant number to all utilities, logit model will still give the same purchase probabilities. For this sample, if you add 4 or higher number, all utilities will be positive and purchase probabilities will remain the same. </t>
  </si>
  <si>
    <t>because they have the highest purchase probability, they should be targetted first</t>
  </si>
  <si>
    <t>This is AT&amp;T market share</t>
  </si>
  <si>
    <t xml:space="preserve">Does AT&amp;T draw the same proportion of market share from each of the three existing players? Discuss. </t>
  </si>
  <si>
    <t>Yes, the same proportion of market share has been taken from all the three existing players. This is because the calculation drawn from post entry purchase probability compared against pre-entry purchase probability is the same among the three players 50.16%. However, there is a limitation in the Multinominal logit model which is in reality the new player certainly may not obtain the same proportion of shares from the existing players. This limitation is called Fair share draw property, this is unrealistic if the new brand is in direct competition with only one of the existing brands.</t>
  </si>
  <si>
    <t>Which provider will lose the most market share if AT&amp;T enters?</t>
  </si>
  <si>
    <t xml:space="preserve">Telstra will lose the most market share, 32.85%, compared to the other existing players Vodafone and Optus. </t>
  </si>
  <si>
    <t xml:space="preserve">The potential segments to target are couples and senior because they have the highest brand preference for Berri. </t>
  </si>
  <si>
    <t>Analyse marketing mix sensitivities and identify the marketing mix instrument most suitable for the targeted customer segments.</t>
  </si>
  <si>
    <t>Identify the best segments to target for Berri</t>
  </si>
  <si>
    <t xml:space="preserve">The most sensitive group are young singles to price. The most effective marketing mix is the feature, the reaction towards marketing feature is higher than 1 for both the segments, hence it is wise to use this marketing mix. Upon calculation of the feature, when we changed the value from 0 to 1, it significantly changed the market share in comparison to baseline market share. The market share increased from 35% to 50% due to the change in feature variable.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</si>
</sst>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Red]\-&quot;$&quot;#,##0.00"/>
    <numFmt numFmtId="165" formatCode="0.0000"/>
    <numFmt numFmtId="166" formatCode="0.00000000000000%"/>
  </numFmts>
  <fonts count="7" x14ac:knownFonts="1">
    <font>
      <sz val="11"/>
      <color theme="1"/>
      <name val="Calibri"/>
      <family val="2"/>
      <scheme val="minor"/>
    </font>
    <font>
      <b/>
      <sz val="11"/>
      <color theme="1"/>
      <name val="Calibri"/>
      <family val="2"/>
      <scheme val="minor"/>
    </font>
    <font>
      <sz val="11"/>
      <color rgb="FFFF0000"/>
      <name val="Calibri"/>
      <family val="2"/>
      <scheme val="minor"/>
    </font>
    <font>
      <b/>
      <sz val="11"/>
      <color rgb="FFFF0000"/>
      <name val="Calibri"/>
      <family val="2"/>
      <scheme val="minor"/>
    </font>
    <font>
      <sz val="11"/>
      <color theme="1"/>
      <name val="Times New Roman"/>
      <family val="1"/>
    </font>
    <font>
      <b/>
      <sz val="11"/>
      <color theme="1"/>
      <name val="Times New Roman"/>
      <family val="1"/>
    </font>
    <font>
      <sz val="11"/>
      <color theme="1"/>
      <name val="Calibri"/>
      <family val="2"/>
      <scheme val="minor"/>
    </font>
  </fonts>
  <fills count="10">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6"/>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5" tint="0.39997558519241921"/>
        <bgColor indexed="64"/>
      </patternFill>
    </fill>
    <fill>
      <patternFill patternType="solid">
        <fgColor theme="6" tint="0.39997558519241921"/>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s>
  <cellStyleXfs count="2">
    <xf numFmtId="0" fontId="0" fillId="0" borderId="0"/>
    <xf numFmtId="9" fontId="6" fillId="0" borderId="0" applyFont="0" applyFill="0" applyBorder="0" applyAlignment="0" applyProtection="0"/>
  </cellStyleXfs>
  <cellXfs count="197">
    <xf numFmtId="0" fontId="0" fillId="0" borderId="0" xfId="0"/>
    <xf numFmtId="0" fontId="1" fillId="2" borderId="1" xfId="0" applyFont="1" applyFill="1" applyBorder="1" applyAlignment="1">
      <alignment horizontal="center"/>
    </xf>
    <xf numFmtId="0" fontId="1" fillId="2" borderId="5" xfId="0" applyFont="1" applyFill="1" applyBorder="1" applyAlignment="1">
      <alignment horizontal="center"/>
    </xf>
    <xf numFmtId="0" fontId="0" fillId="3" borderId="0" xfId="0" applyFill="1"/>
    <xf numFmtId="0" fontId="0" fillId="3" borderId="1" xfId="0" applyFill="1" applyBorder="1"/>
    <xf numFmtId="0" fontId="0" fillId="3" borderId="0" xfId="0" applyFill="1" applyBorder="1"/>
    <xf numFmtId="0" fontId="2" fillId="3" borderId="0" xfId="0" applyFont="1" applyFill="1" applyBorder="1"/>
    <xf numFmtId="0" fontId="3" fillId="3" borderId="0" xfId="0" applyFont="1" applyFill="1" applyBorder="1"/>
    <xf numFmtId="165" fontId="2" fillId="3" borderId="0" xfId="0" applyNumberFormat="1" applyFont="1" applyFill="1" applyBorder="1"/>
    <xf numFmtId="10" fontId="0" fillId="3" borderId="1" xfId="0" applyNumberFormat="1" applyFill="1" applyBorder="1"/>
    <xf numFmtId="10" fontId="2" fillId="3" borderId="0" xfId="0" applyNumberFormat="1" applyFont="1" applyFill="1" applyBorder="1"/>
    <xf numFmtId="0" fontId="1" fillId="3" borderId="0" xfId="0" applyFont="1" applyFill="1" applyBorder="1" applyAlignment="1">
      <alignment horizontal="left"/>
    </xf>
    <xf numFmtId="10" fontId="0" fillId="3" borderId="0" xfId="0" applyNumberFormat="1" applyFill="1" applyBorder="1"/>
    <xf numFmtId="0" fontId="1" fillId="3" borderId="0" xfId="0" applyFont="1" applyFill="1" applyBorder="1"/>
    <xf numFmtId="165" fontId="0" fillId="3" borderId="0" xfId="0" applyNumberFormat="1" applyFill="1" applyBorder="1"/>
    <xf numFmtId="166" fontId="0" fillId="3" borderId="0" xfId="0" applyNumberFormat="1" applyFill="1"/>
    <xf numFmtId="0" fontId="0" fillId="3" borderId="11" xfId="0" applyFill="1" applyBorder="1"/>
    <xf numFmtId="0" fontId="0" fillId="3" borderId="12" xfId="0" applyFill="1" applyBorder="1"/>
    <xf numFmtId="0" fontId="0" fillId="3" borderId="13" xfId="0" applyFill="1" applyBorder="1"/>
    <xf numFmtId="0" fontId="0" fillId="3" borderId="14" xfId="0" applyFill="1" applyBorder="1"/>
    <xf numFmtId="0" fontId="0" fillId="3" borderId="15" xfId="0" applyFill="1" applyBorder="1"/>
    <xf numFmtId="0" fontId="0" fillId="3" borderId="3" xfId="0" applyFill="1" applyBorder="1"/>
    <xf numFmtId="0" fontId="0" fillId="3" borderId="16" xfId="0" applyFill="1" applyBorder="1"/>
    <xf numFmtId="0" fontId="0" fillId="3" borderId="18" xfId="0" applyFill="1" applyBorder="1"/>
    <xf numFmtId="0" fontId="0" fillId="3" borderId="19" xfId="0" applyFill="1" applyBorder="1"/>
    <xf numFmtId="0" fontId="1" fillId="3" borderId="11" xfId="0" applyFont="1" applyFill="1" applyBorder="1"/>
    <xf numFmtId="0" fontId="1" fillId="4" borderId="11" xfId="0" applyFont="1" applyFill="1" applyBorder="1" applyAlignment="1">
      <alignment horizontal="center"/>
    </xf>
    <xf numFmtId="0" fontId="1" fillId="4" borderId="1" xfId="0" applyFont="1" applyFill="1" applyBorder="1" applyAlignment="1">
      <alignment horizontal="center"/>
    </xf>
    <xf numFmtId="0" fontId="1" fillId="4" borderId="12" xfId="0" applyFont="1" applyFill="1" applyBorder="1" applyAlignment="1">
      <alignment horizontal="center"/>
    </xf>
    <xf numFmtId="0" fontId="1" fillId="2" borderId="11" xfId="0" applyFont="1" applyFill="1" applyBorder="1" applyAlignment="1">
      <alignment horizontal="center"/>
    </xf>
    <xf numFmtId="0" fontId="1" fillId="2" borderId="12" xfId="0" applyFont="1" applyFill="1" applyBorder="1" applyAlignment="1">
      <alignment horizontal="center"/>
    </xf>
    <xf numFmtId="0" fontId="1" fillId="4" borderId="3" xfId="0" applyFont="1" applyFill="1" applyBorder="1" applyAlignment="1">
      <alignment horizontal="center"/>
    </xf>
    <xf numFmtId="10" fontId="0" fillId="3" borderId="5" xfId="0" applyNumberFormat="1" applyFill="1" applyBorder="1"/>
    <xf numFmtId="165" fontId="0" fillId="3" borderId="11" xfId="0" applyNumberFormat="1" applyFill="1" applyBorder="1"/>
    <xf numFmtId="10" fontId="0" fillId="3" borderId="31" xfId="0" applyNumberFormat="1" applyFill="1" applyBorder="1"/>
    <xf numFmtId="0" fontId="1" fillId="5" borderId="1" xfId="0" applyFont="1" applyFill="1" applyBorder="1" applyAlignment="1">
      <alignment horizontal="center"/>
    </xf>
    <xf numFmtId="0" fontId="1" fillId="5" borderId="11" xfId="0" applyFont="1" applyFill="1" applyBorder="1" applyAlignment="1">
      <alignment horizontal="center"/>
    </xf>
    <xf numFmtId="0" fontId="1" fillId="5" borderId="12" xfId="0" applyFont="1" applyFill="1" applyBorder="1" applyAlignment="1">
      <alignment horizontal="center"/>
    </xf>
    <xf numFmtId="0" fontId="1" fillId="3" borderId="0" xfId="0" applyFont="1" applyFill="1" applyBorder="1" applyAlignment="1"/>
    <xf numFmtId="0" fontId="1" fillId="2" borderId="22" xfId="0" applyFont="1" applyFill="1" applyBorder="1" applyAlignment="1">
      <alignment horizontal="center"/>
    </xf>
    <xf numFmtId="0" fontId="1" fillId="2" borderId="23" xfId="0" applyFont="1" applyFill="1" applyBorder="1" applyAlignment="1">
      <alignment horizontal="center"/>
    </xf>
    <xf numFmtId="10" fontId="0" fillId="3" borderId="28" xfId="0" applyNumberFormat="1" applyFill="1" applyBorder="1"/>
    <xf numFmtId="10" fontId="0" fillId="3" borderId="12" xfId="0" applyNumberFormat="1" applyFill="1" applyBorder="1"/>
    <xf numFmtId="0" fontId="1" fillId="3" borderId="13" xfId="0" applyFont="1" applyFill="1" applyBorder="1"/>
    <xf numFmtId="10" fontId="0" fillId="3" borderId="14" xfId="0" applyNumberFormat="1" applyFill="1" applyBorder="1"/>
    <xf numFmtId="0" fontId="1" fillId="3" borderId="22" xfId="0" applyFont="1" applyFill="1" applyBorder="1"/>
    <xf numFmtId="10" fontId="0" fillId="3" borderId="23" xfId="0" applyNumberFormat="1" applyFill="1" applyBorder="1"/>
    <xf numFmtId="0" fontId="0" fillId="6" borderId="28" xfId="0" applyFill="1" applyBorder="1"/>
    <xf numFmtId="0" fontId="1" fillId="6" borderId="29" xfId="0" applyFont="1" applyFill="1" applyBorder="1" applyAlignment="1">
      <alignment horizontal="center"/>
    </xf>
    <xf numFmtId="0" fontId="1" fillId="6" borderId="30" xfId="0" applyFont="1" applyFill="1" applyBorder="1" applyAlignment="1">
      <alignment horizontal="center"/>
    </xf>
    <xf numFmtId="0" fontId="4" fillId="3" borderId="0" xfId="0" applyFont="1" applyFill="1"/>
    <xf numFmtId="0" fontId="4" fillId="3" borderId="11" xfId="0" applyFont="1" applyFill="1" applyBorder="1"/>
    <xf numFmtId="0" fontId="4" fillId="3" borderId="1" xfId="0" applyFont="1" applyFill="1" applyBorder="1"/>
    <xf numFmtId="0" fontId="4" fillId="3" borderId="12" xfId="0" applyFont="1" applyFill="1" applyBorder="1"/>
    <xf numFmtId="0" fontId="4" fillId="3" borderId="13" xfId="0" applyFont="1" applyFill="1" applyBorder="1"/>
    <xf numFmtId="0" fontId="4" fillId="3" borderId="14" xfId="0" applyFont="1" applyFill="1" applyBorder="1"/>
    <xf numFmtId="0" fontId="4" fillId="3" borderId="15" xfId="0" applyFont="1" applyFill="1" applyBorder="1"/>
    <xf numFmtId="0" fontId="4" fillId="3" borderId="39" xfId="0" applyFont="1" applyFill="1" applyBorder="1"/>
    <xf numFmtId="0" fontId="4" fillId="3" borderId="40" xfId="0" applyFont="1" applyFill="1" applyBorder="1"/>
    <xf numFmtId="0" fontId="4" fillId="3" borderId="18" xfId="0" applyFont="1" applyFill="1" applyBorder="1"/>
    <xf numFmtId="0" fontId="4" fillId="3" borderId="19" xfId="0" applyFont="1" applyFill="1" applyBorder="1"/>
    <xf numFmtId="0" fontId="4" fillId="3" borderId="27" xfId="0" applyFont="1" applyFill="1" applyBorder="1"/>
    <xf numFmtId="0" fontId="4" fillId="3" borderId="38" xfId="0" applyFont="1" applyFill="1" applyBorder="1"/>
    <xf numFmtId="0" fontId="4" fillId="3" borderId="22" xfId="0" applyFont="1" applyFill="1" applyBorder="1"/>
    <xf numFmtId="0" fontId="4" fillId="3" borderId="5" xfId="0" applyFont="1" applyFill="1" applyBorder="1"/>
    <xf numFmtId="0" fontId="4" fillId="3" borderId="23" xfId="0" applyFont="1" applyFill="1" applyBorder="1"/>
    <xf numFmtId="0" fontId="5" fillId="2" borderId="28" xfId="0" applyFont="1" applyFill="1" applyBorder="1" applyAlignment="1">
      <alignment horizontal="center"/>
    </xf>
    <xf numFmtId="0" fontId="5" fillId="2" borderId="29" xfId="0" applyFont="1" applyFill="1" applyBorder="1" applyAlignment="1">
      <alignment horizontal="center"/>
    </xf>
    <xf numFmtId="0" fontId="5" fillId="2" borderId="30" xfId="0" applyFont="1" applyFill="1" applyBorder="1" applyAlignment="1">
      <alignment horizontal="center"/>
    </xf>
    <xf numFmtId="0" fontId="5" fillId="5" borderId="28" xfId="0" applyFont="1" applyFill="1" applyBorder="1" applyAlignment="1">
      <alignment horizontal="center"/>
    </xf>
    <xf numFmtId="0" fontId="5" fillId="5" borderId="29" xfId="0" applyFont="1" applyFill="1" applyBorder="1" applyAlignment="1">
      <alignment horizontal="center"/>
    </xf>
    <xf numFmtId="0" fontId="5" fillId="5" borderId="30" xfId="0" applyFont="1" applyFill="1" applyBorder="1" applyAlignment="1">
      <alignment horizontal="center"/>
    </xf>
    <xf numFmtId="0" fontId="5" fillId="5" borderId="6" xfId="0" applyFont="1" applyFill="1" applyBorder="1" applyAlignment="1"/>
    <xf numFmtId="0" fontId="5" fillId="5" borderId="26" xfId="0" applyFont="1" applyFill="1" applyBorder="1" applyAlignment="1"/>
    <xf numFmtId="0" fontId="4" fillId="3" borderId="41" xfId="0" applyFont="1" applyFill="1" applyBorder="1"/>
    <xf numFmtId="0" fontId="4" fillId="3" borderId="42" xfId="0" applyFont="1" applyFill="1" applyBorder="1"/>
    <xf numFmtId="0" fontId="4" fillId="3" borderId="37" xfId="0" applyFont="1" applyFill="1" applyBorder="1"/>
    <xf numFmtId="164" fontId="4" fillId="3" borderId="22" xfId="0" applyNumberFormat="1" applyFont="1" applyFill="1" applyBorder="1" applyAlignment="1">
      <alignment horizontal="right"/>
    </xf>
    <xf numFmtId="164" fontId="4" fillId="3" borderId="5" xfId="0" applyNumberFormat="1" applyFont="1" applyFill="1" applyBorder="1" applyAlignment="1">
      <alignment horizontal="right"/>
    </xf>
    <xf numFmtId="164" fontId="4" fillId="3" borderId="23" xfId="0" applyNumberFormat="1" applyFont="1" applyFill="1" applyBorder="1" applyAlignment="1">
      <alignment horizontal="right"/>
    </xf>
    <xf numFmtId="0" fontId="5" fillId="5" borderId="24" xfId="0" applyFont="1" applyFill="1" applyBorder="1"/>
    <xf numFmtId="0" fontId="5" fillId="2" borderId="1" xfId="0" applyFont="1" applyFill="1" applyBorder="1" applyAlignment="1">
      <alignment horizontal="center"/>
    </xf>
    <xf numFmtId="0" fontId="5" fillId="5" borderId="1" xfId="0" applyFont="1" applyFill="1" applyBorder="1" applyAlignment="1">
      <alignment horizontal="center"/>
    </xf>
    <xf numFmtId="0" fontId="5" fillId="5" borderId="12" xfId="0" applyFont="1" applyFill="1" applyBorder="1" applyAlignment="1">
      <alignment horizontal="center"/>
    </xf>
    <xf numFmtId="0" fontId="5" fillId="2" borderId="11" xfId="0" applyFont="1" applyFill="1" applyBorder="1" applyAlignment="1">
      <alignment horizontal="center"/>
    </xf>
    <xf numFmtId="2" fontId="4" fillId="3" borderId="11" xfId="0" applyNumberFormat="1" applyFont="1" applyFill="1" applyBorder="1"/>
    <xf numFmtId="0" fontId="5" fillId="5" borderId="11" xfId="0" applyFont="1" applyFill="1" applyBorder="1" applyAlignment="1">
      <alignment horizontal="center"/>
    </xf>
    <xf numFmtId="10" fontId="4" fillId="3" borderId="11" xfId="0" applyNumberFormat="1" applyFont="1" applyFill="1" applyBorder="1"/>
    <xf numFmtId="10" fontId="4" fillId="3" borderId="28" xfId="0" applyNumberFormat="1" applyFont="1" applyFill="1" applyBorder="1"/>
    <xf numFmtId="10" fontId="4" fillId="3" borderId="29" xfId="0" applyNumberFormat="1" applyFont="1" applyFill="1" applyBorder="1"/>
    <xf numFmtId="10" fontId="4" fillId="3" borderId="30" xfId="0" applyNumberFormat="1" applyFont="1" applyFill="1" applyBorder="1"/>
    <xf numFmtId="0" fontId="1" fillId="3" borderId="13" xfId="0" applyFont="1" applyFill="1" applyBorder="1" applyAlignment="1">
      <alignment wrapText="1"/>
    </xf>
    <xf numFmtId="0" fontId="4" fillId="3" borderId="2" xfId="0" applyFont="1" applyFill="1" applyBorder="1"/>
    <xf numFmtId="0" fontId="4" fillId="3" borderId="46" xfId="0" applyFont="1" applyFill="1" applyBorder="1"/>
    <xf numFmtId="0" fontId="4" fillId="3" borderId="47" xfId="0" applyFont="1" applyFill="1" applyBorder="1"/>
    <xf numFmtId="0" fontId="5" fillId="3" borderId="0" xfId="0" applyFont="1" applyFill="1"/>
    <xf numFmtId="0" fontId="5" fillId="2" borderId="48" xfId="0" applyFont="1" applyFill="1" applyBorder="1" applyAlignment="1"/>
    <xf numFmtId="0" fontId="1" fillId="6" borderId="24" xfId="0" applyFont="1" applyFill="1" applyBorder="1" applyAlignment="1">
      <alignment horizontal="center"/>
    </xf>
    <xf numFmtId="0" fontId="1" fillId="6" borderId="25" xfId="0" applyFont="1" applyFill="1" applyBorder="1" applyAlignment="1">
      <alignment horizontal="center"/>
    </xf>
    <xf numFmtId="0" fontId="1" fillId="6" borderId="26" xfId="0" applyFont="1" applyFill="1" applyBorder="1" applyAlignment="1">
      <alignment horizontal="center"/>
    </xf>
    <xf numFmtId="0" fontId="1" fillId="2" borderId="34" xfId="0" applyFont="1" applyFill="1" applyBorder="1" applyAlignment="1">
      <alignment horizontal="center"/>
    </xf>
    <xf numFmtId="0" fontId="1" fillId="2" borderId="35" xfId="0" applyFont="1" applyFill="1" applyBorder="1" applyAlignment="1">
      <alignment horizontal="center"/>
    </xf>
    <xf numFmtId="0" fontId="1" fillId="2" borderId="27" xfId="0" applyFont="1" applyFill="1" applyBorder="1" applyAlignment="1">
      <alignment horizontal="center"/>
    </xf>
    <xf numFmtId="0" fontId="1" fillId="5" borderId="36" xfId="0" applyFont="1" applyFill="1" applyBorder="1" applyAlignment="1">
      <alignment horizontal="center"/>
    </xf>
    <xf numFmtId="0" fontId="1" fillId="5" borderId="32" xfId="0" applyFont="1" applyFill="1" applyBorder="1" applyAlignment="1">
      <alignment horizontal="center"/>
    </xf>
    <xf numFmtId="0" fontId="1" fillId="5" borderId="33" xfId="0" applyFont="1" applyFill="1" applyBorder="1" applyAlignment="1">
      <alignment horizontal="center"/>
    </xf>
    <xf numFmtId="0" fontId="1" fillId="5" borderId="37" xfId="0" applyFont="1" applyFill="1" applyBorder="1" applyAlignment="1">
      <alignment horizontal="center"/>
    </xf>
    <xf numFmtId="0" fontId="1" fillId="5" borderId="2" xfId="0" applyFont="1" applyFill="1" applyBorder="1" applyAlignment="1">
      <alignment horizontal="center"/>
    </xf>
    <xf numFmtId="0" fontId="1" fillId="5" borderId="38"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20" xfId="0" applyFont="1" applyFill="1" applyBorder="1" applyAlignment="1">
      <alignment horizontal="center"/>
    </xf>
    <xf numFmtId="0" fontId="1" fillId="2" borderId="11" xfId="0" applyFont="1" applyFill="1" applyBorder="1" applyAlignment="1">
      <alignment horizontal="center"/>
    </xf>
    <xf numFmtId="0" fontId="1" fillId="2" borderId="1" xfId="0" applyFont="1" applyFill="1" applyBorder="1" applyAlignment="1">
      <alignment horizontal="center"/>
    </xf>
    <xf numFmtId="0" fontId="1" fillId="2" borderId="12" xfId="0" applyFont="1" applyFill="1" applyBorder="1" applyAlignment="1">
      <alignment horizontal="center"/>
    </xf>
    <xf numFmtId="0" fontId="1" fillId="6" borderId="28" xfId="0" applyFont="1" applyFill="1" applyBorder="1" applyAlignment="1">
      <alignment horizontal="center"/>
    </xf>
    <xf numFmtId="0" fontId="1" fillId="6" borderId="29" xfId="0" applyFont="1" applyFill="1" applyBorder="1" applyAlignment="1">
      <alignment horizontal="center"/>
    </xf>
    <xf numFmtId="0" fontId="1" fillId="6" borderId="30" xfId="0" applyFont="1" applyFill="1" applyBorder="1" applyAlignment="1">
      <alignment horizontal="center"/>
    </xf>
    <xf numFmtId="0" fontId="1" fillId="5" borderId="34" xfId="0" applyFont="1" applyFill="1" applyBorder="1" applyAlignment="1">
      <alignment horizontal="center" wrapText="1"/>
    </xf>
    <xf numFmtId="0" fontId="1" fillId="5" borderId="35" xfId="0" applyFont="1" applyFill="1" applyBorder="1" applyAlignment="1">
      <alignment horizontal="center" wrapText="1"/>
    </xf>
    <xf numFmtId="0" fontId="1" fillId="5" borderId="27" xfId="0" applyFont="1" applyFill="1" applyBorder="1" applyAlignment="1">
      <alignment horizontal="center" wrapText="1"/>
    </xf>
    <xf numFmtId="0" fontId="1" fillId="5" borderId="21" xfId="0" applyFont="1" applyFill="1" applyBorder="1" applyAlignment="1">
      <alignment horizontal="center"/>
    </xf>
    <xf numFmtId="0" fontId="1" fillId="5" borderId="9" xfId="0" applyFont="1" applyFill="1" applyBorder="1" applyAlignment="1">
      <alignment horizontal="center"/>
    </xf>
    <xf numFmtId="0" fontId="1" fillId="5" borderId="10" xfId="0" applyFont="1" applyFill="1" applyBorder="1" applyAlignment="1">
      <alignment horizontal="center"/>
    </xf>
    <xf numFmtId="0" fontId="1" fillId="4" borderId="7" xfId="0" applyFont="1" applyFill="1" applyBorder="1" applyAlignment="1">
      <alignment horizontal="center"/>
    </xf>
    <xf numFmtId="0" fontId="1" fillId="4" borderId="8" xfId="0" applyFont="1" applyFill="1" applyBorder="1" applyAlignment="1">
      <alignment horizontal="center"/>
    </xf>
    <xf numFmtId="0" fontId="1" fillId="4" borderId="20" xfId="0" applyFont="1" applyFill="1" applyBorder="1" applyAlignment="1">
      <alignment horizontal="center"/>
    </xf>
    <xf numFmtId="0" fontId="1" fillId="3" borderId="0"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1" fillId="2" borderId="26" xfId="0" applyFont="1" applyFill="1" applyBorder="1" applyAlignment="1">
      <alignment horizontal="center"/>
    </xf>
    <xf numFmtId="0" fontId="3" fillId="3" borderId="0"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4" borderId="23" xfId="0" applyFont="1" applyFill="1" applyBorder="1" applyAlignment="1">
      <alignment horizontal="center"/>
    </xf>
    <xf numFmtId="0" fontId="1" fillId="2" borderId="17" xfId="0" applyFont="1" applyFill="1" applyBorder="1" applyAlignment="1">
      <alignment horizontal="center"/>
    </xf>
    <xf numFmtId="0" fontId="1" fillId="2" borderId="18" xfId="0" applyFont="1" applyFill="1" applyBorder="1" applyAlignment="1">
      <alignment horizontal="center"/>
    </xf>
    <xf numFmtId="0" fontId="1" fillId="4" borderId="11" xfId="0" applyFont="1" applyFill="1" applyBorder="1" applyAlignment="1">
      <alignment horizontal="center"/>
    </xf>
    <xf numFmtId="0" fontId="1" fillId="4" borderId="1" xfId="0" applyFont="1" applyFill="1" applyBorder="1" applyAlignment="1">
      <alignment horizontal="center"/>
    </xf>
    <xf numFmtId="0" fontId="1" fillId="4" borderId="12" xfId="0" applyFont="1" applyFill="1" applyBorder="1" applyAlignment="1">
      <alignment horizontal="center"/>
    </xf>
    <xf numFmtId="0" fontId="4" fillId="3" borderId="49" xfId="0" applyFont="1" applyFill="1" applyBorder="1" applyAlignment="1">
      <alignment horizontal="left" wrapText="1"/>
    </xf>
    <xf numFmtId="0" fontId="4" fillId="3" borderId="50" xfId="0" applyFont="1" applyFill="1" applyBorder="1" applyAlignment="1">
      <alignment horizontal="left" wrapText="1"/>
    </xf>
    <xf numFmtId="0" fontId="4" fillId="3" borderId="51" xfId="0" applyFont="1" applyFill="1" applyBorder="1" applyAlignment="1">
      <alignment horizontal="left" wrapText="1"/>
    </xf>
    <xf numFmtId="0" fontId="4" fillId="3" borderId="24" xfId="0" applyFont="1" applyFill="1" applyBorder="1" applyAlignment="1">
      <alignment horizontal="left"/>
    </xf>
    <xf numFmtId="0" fontId="4" fillId="3" borderId="25" xfId="0" applyFont="1" applyFill="1" applyBorder="1" applyAlignment="1">
      <alignment horizontal="left"/>
    </xf>
    <xf numFmtId="0" fontId="4" fillId="3" borderId="26" xfId="0" applyFont="1" applyFill="1" applyBorder="1" applyAlignment="1">
      <alignment horizontal="left"/>
    </xf>
    <xf numFmtId="0" fontId="5" fillId="6" borderId="49" xfId="0" applyFont="1" applyFill="1" applyBorder="1" applyAlignment="1">
      <alignment horizontal="center"/>
    </xf>
    <xf numFmtId="0" fontId="5" fillId="6" borderId="50" xfId="0" applyFont="1" applyFill="1" applyBorder="1" applyAlignment="1">
      <alignment horizontal="center"/>
    </xf>
    <xf numFmtId="0" fontId="5" fillId="2" borderId="21" xfId="0" applyFont="1" applyFill="1" applyBorder="1" applyAlignment="1">
      <alignment horizontal="center"/>
    </xf>
    <xf numFmtId="0" fontId="5" fillId="2" borderId="9" xfId="0" applyFont="1" applyFill="1" applyBorder="1" applyAlignment="1">
      <alignment horizontal="center"/>
    </xf>
    <xf numFmtId="0" fontId="5" fillId="2" borderId="10" xfId="0" applyFont="1" applyFill="1" applyBorder="1" applyAlignment="1">
      <alignment horizontal="center"/>
    </xf>
    <xf numFmtId="0" fontId="5" fillId="3" borderId="24" xfId="0" applyFont="1" applyFill="1" applyBorder="1" applyAlignment="1">
      <alignment horizontal="left"/>
    </xf>
    <xf numFmtId="0" fontId="5" fillId="3" borderId="25" xfId="0" applyFont="1" applyFill="1" applyBorder="1" applyAlignment="1">
      <alignment horizontal="left"/>
    </xf>
    <xf numFmtId="0" fontId="5" fillId="3" borderId="26" xfId="0" applyFont="1" applyFill="1" applyBorder="1" applyAlignment="1">
      <alignment horizontal="left"/>
    </xf>
    <xf numFmtId="0" fontId="5" fillId="3" borderId="24" xfId="0" applyFont="1" applyFill="1" applyBorder="1" applyAlignment="1">
      <alignment horizontal="left" wrapText="1"/>
    </xf>
    <xf numFmtId="0" fontId="5" fillId="3" borderId="25" xfId="0" applyFont="1" applyFill="1" applyBorder="1" applyAlignment="1">
      <alignment horizontal="left" wrapText="1"/>
    </xf>
    <xf numFmtId="0" fontId="5" fillId="3" borderId="26" xfId="0" applyFont="1" applyFill="1" applyBorder="1" applyAlignment="1">
      <alignment horizontal="left" wrapText="1"/>
    </xf>
    <xf numFmtId="0" fontId="5" fillId="5" borderId="17" xfId="0" applyFont="1" applyFill="1" applyBorder="1" applyAlignment="1">
      <alignment horizontal="center"/>
    </xf>
    <xf numFmtId="0" fontId="5" fillId="5" borderId="18" xfId="0" applyFont="1" applyFill="1" applyBorder="1" applyAlignment="1">
      <alignment horizontal="center"/>
    </xf>
    <xf numFmtId="0" fontId="5" fillId="6" borderId="45" xfId="0" applyFont="1" applyFill="1" applyBorder="1" applyAlignment="1">
      <alignment horizontal="center"/>
    </xf>
    <xf numFmtId="0" fontId="5" fillId="6" borderId="43" xfId="0" applyFont="1" applyFill="1" applyBorder="1" applyAlignment="1">
      <alignment horizontal="center"/>
    </xf>
    <xf numFmtId="0" fontId="5" fillId="6" borderId="44" xfId="0" applyFont="1" applyFill="1" applyBorder="1" applyAlignment="1">
      <alignment horizontal="center"/>
    </xf>
    <xf numFmtId="0" fontId="5" fillId="5" borderId="7" xfId="0" applyFont="1" applyFill="1" applyBorder="1" applyAlignment="1">
      <alignment horizontal="center"/>
    </xf>
    <xf numFmtId="0" fontId="5" fillId="5" borderId="8" xfId="0" applyFont="1" applyFill="1" applyBorder="1" applyAlignment="1">
      <alignment horizontal="center"/>
    </xf>
    <xf numFmtId="0" fontId="5" fillId="5" borderId="20" xfId="0" applyFont="1" applyFill="1" applyBorder="1" applyAlignment="1">
      <alignment horizontal="center"/>
    </xf>
    <xf numFmtId="0" fontId="5" fillId="6" borderId="24" xfId="0" applyFont="1" applyFill="1" applyBorder="1" applyAlignment="1">
      <alignment horizontal="center"/>
    </xf>
    <xf numFmtId="0" fontId="5" fillId="6" borderId="25" xfId="0" applyFont="1" applyFill="1" applyBorder="1" applyAlignment="1">
      <alignment horizontal="center"/>
    </xf>
    <xf numFmtId="0" fontId="5" fillId="6" borderId="26" xfId="0" applyFont="1" applyFill="1" applyBorder="1" applyAlignment="1">
      <alignment horizontal="center"/>
    </xf>
    <xf numFmtId="0" fontId="0" fillId="7" borderId="11" xfId="0" applyFill="1" applyBorder="1"/>
    <xf numFmtId="165" fontId="0" fillId="7" borderId="11" xfId="0" applyNumberFormat="1" applyFill="1" applyBorder="1"/>
    <xf numFmtId="0" fontId="0" fillId="8" borderId="11" xfId="0" applyFill="1" applyBorder="1"/>
    <xf numFmtId="165" fontId="0" fillId="8" borderId="11" xfId="0" applyNumberFormat="1" applyFill="1" applyBorder="1"/>
    <xf numFmtId="10" fontId="0" fillId="3" borderId="0" xfId="0" applyNumberFormat="1" applyFill="1"/>
    <xf numFmtId="0" fontId="0" fillId="8" borderId="1" xfId="0" applyFill="1" applyBorder="1"/>
    <xf numFmtId="0" fontId="0" fillId="8" borderId="12" xfId="0" applyFill="1" applyBorder="1"/>
    <xf numFmtId="10" fontId="0" fillId="3" borderId="14" xfId="1" applyNumberFormat="1" applyFont="1" applyFill="1" applyBorder="1"/>
    <xf numFmtId="10" fontId="0" fillId="3" borderId="5" xfId="1" applyNumberFormat="1" applyFont="1" applyFill="1" applyBorder="1"/>
    <xf numFmtId="10" fontId="0" fillId="3" borderId="1" xfId="1" applyNumberFormat="1" applyFont="1" applyFill="1" applyBorder="1"/>
    <xf numFmtId="0" fontId="0" fillId="3" borderId="0" xfId="0" applyFill="1" applyAlignment="1">
      <alignment horizontal="center" vertical="top" wrapText="1"/>
    </xf>
    <xf numFmtId="0" fontId="1" fillId="6" borderId="24" xfId="0" applyFont="1" applyFill="1" applyBorder="1" applyAlignment="1">
      <alignment horizontal="center" wrapText="1"/>
    </xf>
    <xf numFmtId="0" fontId="1" fillId="6" borderId="25" xfId="0" applyFont="1" applyFill="1" applyBorder="1" applyAlignment="1">
      <alignment horizontal="center" wrapText="1"/>
    </xf>
    <xf numFmtId="0" fontId="1" fillId="6" borderId="26" xfId="0" applyFont="1" applyFill="1" applyBorder="1" applyAlignment="1">
      <alignment horizontal="center" wrapText="1"/>
    </xf>
    <xf numFmtId="0" fontId="0" fillId="3" borderId="0" xfId="0" applyFill="1" applyAlignment="1">
      <alignment vertical="top" wrapText="1"/>
    </xf>
    <xf numFmtId="0" fontId="0" fillId="3" borderId="32" xfId="0" applyFill="1" applyBorder="1" applyAlignment="1">
      <alignment horizontal="center" vertical="top" wrapText="1"/>
    </xf>
    <xf numFmtId="0" fontId="4" fillId="8" borderId="11" xfId="0" applyFont="1" applyFill="1" applyBorder="1"/>
    <xf numFmtId="0" fontId="4" fillId="8" borderId="13" xfId="0" applyFont="1" applyFill="1" applyBorder="1"/>
    <xf numFmtId="0" fontId="4" fillId="8" borderId="15" xfId="0" applyFont="1" applyFill="1" applyBorder="1"/>
    <xf numFmtId="0" fontId="4" fillId="9" borderId="1" xfId="0" applyFont="1" applyFill="1" applyBorder="1"/>
    <xf numFmtId="0" fontId="4" fillId="9" borderId="14" xfId="0" applyFont="1" applyFill="1" applyBorder="1"/>
    <xf numFmtId="0" fontId="4" fillId="3" borderId="52" xfId="0" applyFont="1" applyFill="1" applyBorder="1" applyAlignment="1">
      <alignment horizontal="center" wrapText="1"/>
    </xf>
    <xf numFmtId="0" fontId="4" fillId="3" borderId="0" xfId="0" applyFont="1" applyFill="1" applyAlignment="1">
      <alignment horizontal="center" wrapText="1"/>
    </xf>
    <xf numFmtId="10" fontId="4" fillId="7" borderId="11" xfId="0" applyNumberFormat="1" applyFont="1" applyFill="1" applyBorder="1"/>
    <xf numFmtId="0" fontId="1" fillId="3" borderId="0" xfId="0" applyFont="1" applyFill="1" applyBorder="1" applyAlignment="1">
      <alignment wrapText="1"/>
    </xf>
    <xf numFmtId="10" fontId="0" fillId="3" borderId="0" xfId="1" applyNumberFormat="1" applyFont="1" applyFill="1" applyBorder="1"/>
    <xf numFmtId="0" fontId="0" fillId="3" borderId="0" xfId="0" applyFont="1" applyFill="1" applyBorder="1" applyAlignment="1">
      <alignment horizontal="center" vertical="top" wrapText="1"/>
    </xf>
    <xf numFmtId="0" fontId="4" fillId="3" borderId="32" xfId="0" applyFont="1" applyFill="1" applyBorder="1" applyAlignment="1">
      <alignment horizontal="center" wrapText="1"/>
    </xf>
    <xf numFmtId="0" fontId="4" fillId="3" borderId="32" xfId="0" applyFont="1" applyFill="1" applyBorder="1" applyAlignment="1">
      <alignment horizontal="center" vertical="top" wrapText="1"/>
    </xf>
  </cellXfs>
  <cellStyles count="2">
    <cellStyle name="Normal" xfId="0" builtinId="0"/>
    <cellStyle name="Per 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6"/>
  <sheetViews>
    <sheetView topLeftCell="A64" zoomScale="118" workbookViewId="0">
      <selection activeCell="A73" sqref="A73:D73"/>
    </sheetView>
  </sheetViews>
  <sheetFormatPr baseColWidth="10" defaultColWidth="17.5" defaultRowHeight="15" x14ac:dyDescent="0.2"/>
  <cols>
    <col min="1" max="1" width="32.5" style="3" bestFit="1" customWidth="1"/>
    <col min="2" max="2" width="8.5" style="3" bestFit="1" customWidth="1"/>
    <col min="3" max="3" width="13.6640625" style="3" bestFit="1" customWidth="1"/>
    <col min="4" max="4" width="10.1640625" style="3" bestFit="1" customWidth="1"/>
    <col min="5" max="5" width="10.5" style="3" customWidth="1"/>
    <col min="6" max="6" width="9" style="3" bestFit="1" customWidth="1"/>
    <col min="7" max="7" width="13.6640625" style="3" bestFit="1" customWidth="1"/>
    <col min="8" max="8" width="10.1640625" style="3" bestFit="1" customWidth="1"/>
    <col min="9" max="9" width="7.83203125" style="3" customWidth="1"/>
    <col min="10" max="10" width="13.5" style="3" customWidth="1"/>
    <col min="11" max="11" width="5.83203125" style="3" bestFit="1" customWidth="1"/>
    <col min="12" max="12" width="6.5" style="3" bestFit="1" customWidth="1"/>
    <col min="13" max="13" width="9" style="3" bestFit="1" customWidth="1"/>
    <col min="14" max="14" width="5.83203125" style="3" bestFit="1" customWidth="1"/>
    <col min="15" max="15" width="6.5" style="3" bestFit="1" customWidth="1"/>
    <col min="16" max="16" width="9" style="3" bestFit="1" customWidth="1"/>
    <col min="17" max="17" width="5.83203125" style="3" bestFit="1" customWidth="1"/>
    <col min="18" max="18" width="7.1640625" style="3" bestFit="1" customWidth="1"/>
    <col min="19" max="19" width="10" style="3" bestFit="1" customWidth="1"/>
    <col min="20" max="16384" width="17.5" style="3"/>
  </cols>
  <sheetData>
    <row r="1" spans="1:17" ht="16" thickBot="1" x14ac:dyDescent="0.25">
      <c r="A1" s="97" t="s">
        <v>45</v>
      </c>
      <c r="B1" s="98"/>
      <c r="C1" s="98"/>
      <c r="D1" s="98"/>
      <c r="E1" s="98"/>
      <c r="F1" s="98"/>
      <c r="G1" s="98"/>
      <c r="H1" s="98"/>
      <c r="I1" s="98"/>
      <c r="J1" s="98"/>
      <c r="K1" s="98"/>
      <c r="L1" s="98"/>
      <c r="M1" s="98"/>
      <c r="N1" s="98"/>
      <c r="O1" s="98"/>
      <c r="P1" s="98"/>
      <c r="Q1" s="99"/>
    </row>
    <row r="2" spans="1:17" ht="16" thickBot="1" x14ac:dyDescent="0.25">
      <c r="A2" s="135" t="s">
        <v>0</v>
      </c>
      <c r="B2" s="124" t="s">
        <v>1</v>
      </c>
      <c r="C2" s="125"/>
      <c r="D2" s="125"/>
      <c r="E2" s="126"/>
      <c r="F2" s="128" t="s">
        <v>37</v>
      </c>
      <c r="G2" s="129"/>
      <c r="H2" s="129"/>
      <c r="I2" s="129"/>
      <c r="J2" s="129"/>
      <c r="K2" s="129"/>
      <c r="L2" s="129"/>
      <c r="M2" s="129"/>
      <c r="N2" s="129"/>
      <c r="O2" s="129"/>
      <c r="P2" s="129"/>
      <c r="Q2" s="130"/>
    </row>
    <row r="3" spans="1:17" x14ac:dyDescent="0.2">
      <c r="A3" s="136"/>
      <c r="B3" s="137"/>
      <c r="C3" s="138"/>
      <c r="D3" s="138"/>
      <c r="E3" s="139"/>
      <c r="F3" s="109" t="s">
        <v>2</v>
      </c>
      <c r="G3" s="110"/>
      <c r="H3" s="111"/>
      <c r="I3" s="124" t="s">
        <v>3</v>
      </c>
      <c r="J3" s="125"/>
      <c r="K3" s="126"/>
      <c r="L3" s="109" t="s">
        <v>4</v>
      </c>
      <c r="M3" s="110"/>
      <c r="N3" s="111"/>
      <c r="O3" s="132" t="s">
        <v>9</v>
      </c>
      <c r="P3" s="133"/>
      <c r="Q3" s="134"/>
    </row>
    <row r="4" spans="1:17" x14ac:dyDescent="0.2">
      <c r="A4" s="136"/>
      <c r="B4" s="26" t="s">
        <v>2</v>
      </c>
      <c r="C4" s="27" t="s">
        <v>3</v>
      </c>
      <c r="D4" s="27" t="s">
        <v>4</v>
      </c>
      <c r="E4" s="28" t="s">
        <v>5</v>
      </c>
      <c r="F4" s="29" t="s">
        <v>7</v>
      </c>
      <c r="G4" s="1" t="s">
        <v>6</v>
      </c>
      <c r="H4" s="30" t="s">
        <v>8</v>
      </c>
      <c r="I4" s="26" t="s">
        <v>7</v>
      </c>
      <c r="J4" s="27" t="s">
        <v>6</v>
      </c>
      <c r="K4" s="28" t="s">
        <v>8</v>
      </c>
      <c r="L4" s="29" t="s">
        <v>7</v>
      </c>
      <c r="M4" s="1" t="s">
        <v>6</v>
      </c>
      <c r="N4" s="30" t="s">
        <v>8</v>
      </c>
      <c r="O4" s="31" t="s">
        <v>7</v>
      </c>
      <c r="P4" s="27" t="s">
        <v>6</v>
      </c>
      <c r="Q4" s="28" t="s">
        <v>8</v>
      </c>
    </row>
    <row r="5" spans="1:17" x14ac:dyDescent="0.2">
      <c r="A5" s="23">
        <v>1</v>
      </c>
      <c r="B5" s="16">
        <v>0.4</v>
      </c>
      <c r="C5" s="4">
        <v>0.23</v>
      </c>
      <c r="D5" s="4">
        <v>0.3</v>
      </c>
      <c r="E5" s="17">
        <v>7.0000000000000062E-2</v>
      </c>
      <c r="F5" s="16">
        <v>7</v>
      </c>
      <c r="G5" s="4">
        <v>5</v>
      </c>
      <c r="H5" s="17">
        <v>3</v>
      </c>
      <c r="I5" s="16">
        <v>10</v>
      </c>
      <c r="J5" s="4">
        <v>9</v>
      </c>
      <c r="K5" s="17">
        <v>8</v>
      </c>
      <c r="L5" s="16">
        <v>6</v>
      </c>
      <c r="M5" s="4">
        <v>6</v>
      </c>
      <c r="N5" s="17">
        <v>5</v>
      </c>
      <c r="O5" s="21">
        <v>0</v>
      </c>
      <c r="P5" s="4">
        <v>4</v>
      </c>
      <c r="Q5" s="17">
        <v>6</v>
      </c>
    </row>
    <row r="6" spans="1:17" x14ac:dyDescent="0.2">
      <c r="A6" s="23">
        <v>2</v>
      </c>
      <c r="B6" s="16">
        <v>0.2</v>
      </c>
      <c r="C6" s="4">
        <v>0.4</v>
      </c>
      <c r="D6" s="4">
        <v>0.18</v>
      </c>
      <c r="E6" s="17">
        <v>0.21999999999999997</v>
      </c>
      <c r="F6" s="16">
        <v>5</v>
      </c>
      <c r="G6" s="4">
        <v>4</v>
      </c>
      <c r="H6" s="17">
        <v>5</v>
      </c>
      <c r="I6" s="16">
        <v>7</v>
      </c>
      <c r="J6" s="4">
        <v>9</v>
      </c>
      <c r="K6" s="17">
        <v>8</v>
      </c>
      <c r="L6" s="16">
        <v>4</v>
      </c>
      <c r="M6" s="4">
        <v>4</v>
      </c>
      <c r="N6" s="17">
        <v>10</v>
      </c>
      <c r="O6" s="21">
        <v>2</v>
      </c>
      <c r="P6" s="4">
        <v>3</v>
      </c>
      <c r="Q6" s="17">
        <v>7</v>
      </c>
    </row>
    <row r="7" spans="1:17" x14ac:dyDescent="0.2">
      <c r="A7" s="23">
        <v>3</v>
      </c>
      <c r="B7" s="16">
        <v>0.34</v>
      </c>
      <c r="C7" s="4">
        <v>0.28000000000000003</v>
      </c>
      <c r="D7" s="4">
        <v>0.12</v>
      </c>
      <c r="E7" s="17">
        <v>0.2599999999999999</v>
      </c>
      <c r="F7" s="16">
        <v>8</v>
      </c>
      <c r="G7" s="4">
        <v>4</v>
      </c>
      <c r="H7" s="17">
        <v>4</v>
      </c>
      <c r="I7" s="16">
        <v>8</v>
      </c>
      <c r="J7" s="4">
        <v>9</v>
      </c>
      <c r="K7" s="17">
        <v>6</v>
      </c>
      <c r="L7" s="16">
        <v>7</v>
      </c>
      <c r="M7" s="4">
        <v>2</v>
      </c>
      <c r="N7" s="17">
        <v>4</v>
      </c>
      <c r="O7" s="21">
        <v>7</v>
      </c>
      <c r="P7" s="4">
        <v>5</v>
      </c>
      <c r="Q7" s="17">
        <v>4</v>
      </c>
    </row>
    <row r="8" spans="1:17" x14ac:dyDescent="0.2">
      <c r="A8" s="23">
        <v>4</v>
      </c>
      <c r="B8" s="16">
        <v>0.42</v>
      </c>
      <c r="C8" s="4">
        <v>0.12</v>
      </c>
      <c r="D8" s="4">
        <v>0.2</v>
      </c>
      <c r="E8" s="17">
        <v>0.26</v>
      </c>
      <c r="F8" s="16">
        <v>4</v>
      </c>
      <c r="G8" s="4">
        <v>6</v>
      </c>
      <c r="H8" s="17">
        <v>3</v>
      </c>
      <c r="I8" s="16">
        <v>3</v>
      </c>
      <c r="J8" s="4">
        <v>9</v>
      </c>
      <c r="K8" s="17">
        <v>7</v>
      </c>
      <c r="L8" s="16">
        <v>10</v>
      </c>
      <c r="M8" s="4">
        <v>7</v>
      </c>
      <c r="N8" s="17">
        <v>4</v>
      </c>
      <c r="O8" s="21">
        <v>6</v>
      </c>
      <c r="P8" s="4">
        <v>2</v>
      </c>
      <c r="Q8" s="17">
        <v>3</v>
      </c>
    </row>
    <row r="9" spans="1:17" x14ac:dyDescent="0.2">
      <c r="A9" s="23">
        <v>5</v>
      </c>
      <c r="B9" s="16">
        <v>0.18</v>
      </c>
      <c r="C9" s="4">
        <v>0.2</v>
      </c>
      <c r="D9" s="4">
        <v>0.42</v>
      </c>
      <c r="E9" s="17">
        <v>0.19999999999999996</v>
      </c>
      <c r="F9" s="16">
        <v>5</v>
      </c>
      <c r="G9" s="4">
        <v>7</v>
      </c>
      <c r="H9" s="17">
        <v>6</v>
      </c>
      <c r="I9" s="16">
        <v>7</v>
      </c>
      <c r="J9" s="4">
        <v>8</v>
      </c>
      <c r="K9" s="17">
        <v>2</v>
      </c>
      <c r="L9" s="16">
        <v>6</v>
      </c>
      <c r="M9" s="4">
        <v>4</v>
      </c>
      <c r="N9" s="17">
        <v>3</v>
      </c>
      <c r="O9" s="21">
        <v>5</v>
      </c>
      <c r="P9" s="4">
        <v>3</v>
      </c>
      <c r="Q9" s="17">
        <v>6</v>
      </c>
    </row>
    <row r="10" spans="1:17" x14ac:dyDescent="0.2">
      <c r="A10" s="23">
        <v>6</v>
      </c>
      <c r="B10" s="16">
        <v>0.6</v>
      </c>
      <c r="C10" s="4">
        <v>0.2</v>
      </c>
      <c r="D10" s="4">
        <v>0.08</v>
      </c>
      <c r="E10" s="17">
        <v>0.12</v>
      </c>
      <c r="F10" s="16">
        <v>6</v>
      </c>
      <c r="G10" s="4">
        <v>5</v>
      </c>
      <c r="H10" s="17">
        <v>2</v>
      </c>
      <c r="I10" s="16">
        <v>5</v>
      </c>
      <c r="J10" s="4">
        <v>10</v>
      </c>
      <c r="K10" s="17">
        <v>7</v>
      </c>
      <c r="L10" s="16">
        <v>6</v>
      </c>
      <c r="M10" s="4">
        <v>3</v>
      </c>
      <c r="N10" s="17">
        <v>10</v>
      </c>
      <c r="O10" s="21">
        <v>3</v>
      </c>
      <c r="P10" s="4">
        <v>5</v>
      </c>
      <c r="Q10" s="17">
        <v>4</v>
      </c>
    </row>
    <row r="11" spans="1:17" x14ac:dyDescent="0.2">
      <c r="A11" s="23">
        <v>7</v>
      </c>
      <c r="B11" s="16">
        <v>0.13</v>
      </c>
      <c r="C11" s="4">
        <v>0.41</v>
      </c>
      <c r="D11" s="4">
        <v>0.26</v>
      </c>
      <c r="E11" s="17">
        <v>0.19999999999999996</v>
      </c>
      <c r="F11" s="16">
        <v>9</v>
      </c>
      <c r="G11" s="4">
        <v>4</v>
      </c>
      <c r="H11" s="17">
        <v>5</v>
      </c>
      <c r="I11" s="16">
        <v>1</v>
      </c>
      <c r="J11" s="4">
        <v>4</v>
      </c>
      <c r="K11" s="17">
        <v>4</v>
      </c>
      <c r="L11" s="16">
        <v>5</v>
      </c>
      <c r="M11" s="4">
        <v>1</v>
      </c>
      <c r="N11" s="17">
        <v>8</v>
      </c>
      <c r="O11" s="21">
        <v>4</v>
      </c>
      <c r="P11" s="4">
        <v>1</v>
      </c>
      <c r="Q11" s="17">
        <v>3</v>
      </c>
    </row>
    <row r="12" spans="1:17" x14ac:dyDescent="0.2">
      <c r="A12" s="23">
        <v>8</v>
      </c>
      <c r="B12" s="16">
        <v>0.48</v>
      </c>
      <c r="C12" s="4">
        <v>0.3</v>
      </c>
      <c r="D12" s="4">
        <v>0.09</v>
      </c>
      <c r="E12" s="17">
        <v>0.13</v>
      </c>
      <c r="F12" s="16">
        <v>8</v>
      </c>
      <c r="G12" s="4">
        <v>3</v>
      </c>
      <c r="H12" s="17">
        <v>2</v>
      </c>
      <c r="I12" s="16">
        <v>6</v>
      </c>
      <c r="J12" s="4">
        <v>3</v>
      </c>
      <c r="K12" s="17">
        <v>4</v>
      </c>
      <c r="L12" s="16">
        <v>1</v>
      </c>
      <c r="M12" s="4">
        <v>5</v>
      </c>
      <c r="N12" s="17">
        <v>1</v>
      </c>
      <c r="O12" s="21">
        <v>5</v>
      </c>
      <c r="P12" s="4">
        <v>6</v>
      </c>
      <c r="Q12" s="17">
        <v>6</v>
      </c>
    </row>
    <row r="13" spans="1:17" x14ac:dyDescent="0.2">
      <c r="A13" s="23">
        <v>9</v>
      </c>
      <c r="B13" s="16">
        <v>0.22</v>
      </c>
      <c r="C13" s="4">
        <v>0.1</v>
      </c>
      <c r="D13" s="4">
        <v>0.38</v>
      </c>
      <c r="E13" s="17">
        <v>0.30000000000000004</v>
      </c>
      <c r="F13" s="16">
        <v>9</v>
      </c>
      <c r="G13" s="4">
        <v>4</v>
      </c>
      <c r="H13" s="17">
        <v>4</v>
      </c>
      <c r="I13" s="16">
        <v>2</v>
      </c>
      <c r="J13" s="4">
        <v>7</v>
      </c>
      <c r="K13" s="17">
        <v>3</v>
      </c>
      <c r="L13" s="16">
        <v>6</v>
      </c>
      <c r="M13" s="4">
        <v>2</v>
      </c>
      <c r="N13" s="17">
        <v>9</v>
      </c>
      <c r="O13" s="21">
        <v>3</v>
      </c>
      <c r="P13" s="4">
        <v>4</v>
      </c>
      <c r="Q13" s="17">
        <v>8</v>
      </c>
    </row>
    <row r="14" spans="1:17" ht="16" thickBot="1" x14ac:dyDescent="0.25">
      <c r="A14" s="24">
        <v>10</v>
      </c>
      <c r="B14" s="18">
        <v>0.27</v>
      </c>
      <c r="C14" s="19">
        <v>0.2</v>
      </c>
      <c r="D14" s="19">
        <v>0.18</v>
      </c>
      <c r="E14" s="20">
        <v>0.35</v>
      </c>
      <c r="F14" s="18">
        <v>5</v>
      </c>
      <c r="G14" s="19">
        <v>5</v>
      </c>
      <c r="H14" s="20">
        <v>4</v>
      </c>
      <c r="I14" s="18">
        <v>7</v>
      </c>
      <c r="J14" s="19">
        <v>7</v>
      </c>
      <c r="K14" s="20">
        <v>2</v>
      </c>
      <c r="L14" s="18">
        <v>8</v>
      </c>
      <c r="M14" s="19">
        <v>3</v>
      </c>
      <c r="N14" s="20">
        <v>7</v>
      </c>
      <c r="O14" s="22">
        <v>2</v>
      </c>
      <c r="P14" s="19">
        <v>5</v>
      </c>
      <c r="Q14" s="20">
        <v>7</v>
      </c>
    </row>
    <row r="15" spans="1:17" ht="16" thickBot="1" x14ac:dyDescent="0.25">
      <c r="A15" s="5"/>
      <c r="B15" s="5"/>
      <c r="C15" s="5"/>
      <c r="D15" s="5"/>
      <c r="E15" s="5"/>
      <c r="F15" s="5"/>
      <c r="G15" s="5"/>
      <c r="H15" s="5"/>
      <c r="I15" s="5"/>
      <c r="J15" s="5"/>
      <c r="K15" s="5"/>
      <c r="L15" s="5"/>
      <c r="M15" s="5"/>
      <c r="N15" s="5"/>
      <c r="O15" s="5"/>
      <c r="P15" s="5"/>
      <c r="Q15" s="5"/>
    </row>
    <row r="16" spans="1:17" ht="16" thickBot="1" x14ac:dyDescent="0.25">
      <c r="A16" s="115" t="s">
        <v>47</v>
      </c>
      <c r="B16" s="116"/>
      <c r="C16" s="116"/>
      <c r="D16" s="116"/>
      <c r="E16" s="116"/>
      <c r="F16" s="116"/>
      <c r="G16" s="117"/>
    </row>
    <row r="17" spans="1:19" x14ac:dyDescent="0.2">
      <c r="A17" s="135" t="s">
        <v>10</v>
      </c>
      <c r="B17" s="124" t="s">
        <v>46</v>
      </c>
      <c r="C17" s="125"/>
      <c r="D17" s="126"/>
      <c r="E17" s="109" t="s">
        <v>14</v>
      </c>
      <c r="F17" s="110"/>
      <c r="G17" s="111"/>
      <c r="H17" s="131"/>
      <c r="I17" s="131"/>
      <c r="J17" s="131"/>
      <c r="K17" s="131"/>
      <c r="L17" s="131"/>
      <c r="M17" s="131"/>
      <c r="N17" s="6"/>
      <c r="O17" s="6"/>
      <c r="P17" s="6"/>
      <c r="Q17" s="131"/>
      <c r="R17" s="131"/>
      <c r="S17" s="131"/>
    </row>
    <row r="18" spans="1:19" x14ac:dyDescent="0.2">
      <c r="A18" s="136"/>
      <c r="B18" s="26" t="s">
        <v>7</v>
      </c>
      <c r="C18" s="27" t="s">
        <v>6</v>
      </c>
      <c r="D18" s="28" t="s">
        <v>8</v>
      </c>
      <c r="E18" s="29" t="s">
        <v>7</v>
      </c>
      <c r="F18" s="1" t="s">
        <v>6</v>
      </c>
      <c r="G18" s="30" t="s">
        <v>8</v>
      </c>
      <c r="H18" s="7"/>
      <c r="I18" s="7"/>
      <c r="J18" s="7"/>
      <c r="K18" s="7"/>
      <c r="L18" s="7"/>
      <c r="M18" s="7"/>
      <c r="N18" s="6"/>
      <c r="O18" s="6"/>
      <c r="P18" s="6"/>
      <c r="Q18" s="7"/>
      <c r="R18" s="7"/>
      <c r="S18" s="7"/>
    </row>
    <row r="19" spans="1:19" x14ac:dyDescent="0.2">
      <c r="A19" s="23">
        <v>1</v>
      </c>
      <c r="B19" s="168">
        <f>$B5*F5+$C5*I5+$D5*L5+$E5*O5</f>
        <v>6.9</v>
      </c>
      <c r="C19" s="16">
        <f t="shared" ref="C19:D28" si="0">$B5*G5+$C5*J5+$D5*M5+$E5*P5</f>
        <v>6.15</v>
      </c>
      <c r="D19" s="16">
        <f t="shared" si="0"/>
        <v>4.9600000000000009</v>
      </c>
      <c r="E19" s="169">
        <f>EXP(B19)/SUM(EXP($B19)+EXP($C19)+EXP($D19))</f>
        <v>0.61878488496724338</v>
      </c>
      <c r="F19" s="33">
        <f t="shared" ref="F19:G28" si="1">EXP(C19)/SUM(EXP($B19)+EXP($C19)+EXP($D19))</f>
        <v>0.29229328300022211</v>
      </c>
      <c r="G19" s="33">
        <f t="shared" si="1"/>
        <v>8.8921832032534467E-2</v>
      </c>
      <c r="H19" s="6"/>
      <c r="I19" s="6"/>
      <c r="J19" s="6"/>
      <c r="K19" s="8"/>
      <c r="L19" s="8"/>
      <c r="M19" s="8"/>
      <c r="N19" s="6"/>
      <c r="O19" s="6"/>
      <c r="P19" s="6"/>
      <c r="Q19" s="8"/>
      <c r="R19" s="8"/>
      <c r="S19" s="8"/>
    </row>
    <row r="20" spans="1:19" x14ac:dyDescent="0.2">
      <c r="A20" s="23">
        <v>2</v>
      </c>
      <c r="B20" s="16">
        <f t="shared" ref="B20:B28" si="2">$B6*F6+$C6*I6+$D6*L6+$E6*O6</f>
        <v>4.9600000000000009</v>
      </c>
      <c r="C20" s="16">
        <f t="shared" si="0"/>
        <v>5.78</v>
      </c>
      <c r="D20" s="16">
        <f t="shared" si="0"/>
        <v>7.54</v>
      </c>
      <c r="E20" s="33">
        <f t="shared" ref="E20:E28" si="3">EXP(B20)/SUM(EXP($B20)+EXP($C20)+EXP($D20))</f>
        <v>6.0725162902572426E-2</v>
      </c>
      <c r="F20" s="33">
        <f t="shared" si="1"/>
        <v>0.13787647250441951</v>
      </c>
      <c r="G20" s="33">
        <f t="shared" si="1"/>
        <v>0.80139836459300806</v>
      </c>
      <c r="H20" s="6"/>
      <c r="I20" s="6"/>
      <c r="J20" s="6"/>
      <c r="K20" s="8"/>
      <c r="L20" s="8"/>
      <c r="M20" s="8"/>
      <c r="N20" s="6"/>
      <c r="O20" s="6"/>
      <c r="P20" s="6"/>
      <c r="Q20" s="8"/>
      <c r="R20" s="8"/>
      <c r="S20" s="8"/>
    </row>
    <row r="21" spans="1:19" x14ac:dyDescent="0.2">
      <c r="A21" s="23">
        <v>3</v>
      </c>
      <c r="B21" s="16">
        <f t="shared" si="2"/>
        <v>7.62</v>
      </c>
      <c r="C21" s="16">
        <f t="shared" si="0"/>
        <v>5.42</v>
      </c>
      <c r="D21" s="16">
        <f t="shared" si="0"/>
        <v>4.5599999999999996</v>
      </c>
      <c r="E21" s="33">
        <f t="shared" si="3"/>
        <v>0.86378846036973633</v>
      </c>
      <c r="F21" s="33">
        <f t="shared" si="1"/>
        <v>9.5710489565904458E-2</v>
      </c>
      <c r="G21" s="33">
        <f t="shared" si="1"/>
        <v>4.0501050064359286E-2</v>
      </c>
      <c r="H21" s="6"/>
      <c r="I21" s="6"/>
      <c r="J21" s="6"/>
      <c r="K21" s="8"/>
      <c r="L21" s="8"/>
      <c r="M21" s="8"/>
      <c r="N21" s="6"/>
      <c r="O21" s="6"/>
      <c r="P21" s="6"/>
      <c r="Q21" s="8"/>
      <c r="R21" s="8"/>
      <c r="S21" s="8"/>
    </row>
    <row r="22" spans="1:19" x14ac:dyDescent="0.2">
      <c r="A22" s="23">
        <v>4</v>
      </c>
      <c r="B22" s="16">
        <f t="shared" si="2"/>
        <v>5.6</v>
      </c>
      <c r="C22" s="16">
        <f t="shared" si="0"/>
        <v>5.52</v>
      </c>
      <c r="D22" s="16">
        <f t="shared" si="0"/>
        <v>3.6800000000000006</v>
      </c>
      <c r="E22" s="33">
        <f t="shared" si="3"/>
        <v>0.48315636968717701</v>
      </c>
      <c r="F22" s="33">
        <f t="shared" si="1"/>
        <v>0.44600954271905752</v>
      </c>
      <c r="G22" s="33">
        <f t="shared" si="1"/>
        <v>7.0834087593765471E-2</v>
      </c>
      <c r="H22" s="6"/>
      <c r="I22" s="6"/>
      <c r="J22" s="6"/>
      <c r="K22" s="8"/>
      <c r="L22" s="8"/>
      <c r="M22" s="8"/>
      <c r="N22" s="6"/>
      <c r="O22" s="6"/>
      <c r="P22" s="6"/>
      <c r="Q22" s="8"/>
      <c r="R22" s="8"/>
      <c r="S22" s="8"/>
    </row>
    <row r="23" spans="1:19" x14ac:dyDescent="0.2">
      <c r="A23" s="23">
        <v>5</v>
      </c>
      <c r="B23" s="16">
        <f t="shared" si="2"/>
        <v>5.82</v>
      </c>
      <c r="C23" s="16">
        <f t="shared" si="0"/>
        <v>5.14</v>
      </c>
      <c r="D23" s="16">
        <f t="shared" si="0"/>
        <v>3.94</v>
      </c>
      <c r="E23" s="33">
        <f t="shared" si="3"/>
        <v>0.60269751806846816</v>
      </c>
      <c r="F23" s="33">
        <f t="shared" si="1"/>
        <v>0.3053368039100528</v>
      </c>
      <c r="G23" s="33">
        <f t="shared" si="1"/>
        <v>9.1965678021478967E-2</v>
      </c>
      <c r="H23" s="6"/>
      <c r="I23" s="6"/>
      <c r="J23" s="6"/>
      <c r="K23" s="8"/>
      <c r="L23" s="8"/>
      <c r="M23" s="8"/>
      <c r="N23" s="6"/>
      <c r="O23" s="6"/>
      <c r="P23" s="6"/>
      <c r="Q23" s="8"/>
      <c r="R23" s="8"/>
      <c r="S23" s="8"/>
    </row>
    <row r="24" spans="1:19" x14ac:dyDescent="0.2">
      <c r="A24" s="23">
        <v>6</v>
      </c>
      <c r="B24" s="16">
        <f t="shared" si="2"/>
        <v>5.44</v>
      </c>
      <c r="C24" s="16">
        <f t="shared" si="0"/>
        <v>5.84</v>
      </c>
      <c r="D24" s="16">
        <f t="shared" si="0"/>
        <v>3.8800000000000003</v>
      </c>
      <c r="E24" s="33">
        <f t="shared" si="3"/>
        <v>0.37010159863592873</v>
      </c>
      <c r="F24" s="33">
        <f t="shared" si="1"/>
        <v>0.55212670548159481</v>
      </c>
      <c r="G24" s="33">
        <f t="shared" si="1"/>
        <v>7.7771695882476372E-2</v>
      </c>
      <c r="H24" s="6"/>
      <c r="I24" s="6"/>
      <c r="J24" s="6"/>
      <c r="K24" s="8"/>
      <c r="L24" s="8"/>
      <c r="M24" s="8"/>
      <c r="N24" s="6"/>
      <c r="O24" s="6"/>
      <c r="P24" s="6"/>
      <c r="Q24" s="8"/>
      <c r="R24" s="8"/>
      <c r="S24" s="8"/>
    </row>
    <row r="25" spans="1:19" x14ac:dyDescent="0.2">
      <c r="A25" s="23">
        <v>7</v>
      </c>
      <c r="B25" s="16">
        <f t="shared" si="2"/>
        <v>3.6799999999999997</v>
      </c>
      <c r="C25" s="16">
        <f t="shared" si="0"/>
        <v>2.62</v>
      </c>
      <c r="D25" s="16">
        <f t="shared" si="0"/>
        <v>4.97</v>
      </c>
      <c r="E25" s="33">
        <f t="shared" si="3"/>
        <v>0.20083376676172779</v>
      </c>
      <c r="F25" s="33">
        <f t="shared" si="1"/>
        <v>6.9580025405072174E-2</v>
      </c>
      <c r="G25" s="33">
        <f t="shared" si="1"/>
        <v>0.72958620783320005</v>
      </c>
      <c r="H25" s="6"/>
      <c r="I25" s="6"/>
      <c r="J25" s="6"/>
      <c r="K25" s="8"/>
      <c r="L25" s="8"/>
      <c r="M25" s="8"/>
      <c r="N25" s="6"/>
      <c r="O25" s="6"/>
      <c r="P25" s="6"/>
      <c r="Q25" s="8"/>
      <c r="R25" s="8"/>
      <c r="S25" s="8"/>
    </row>
    <row r="26" spans="1:19" x14ac:dyDescent="0.2">
      <c r="A26" s="23">
        <v>8</v>
      </c>
      <c r="B26" s="170">
        <f t="shared" si="2"/>
        <v>6.38</v>
      </c>
      <c r="C26" s="170">
        <f t="shared" si="0"/>
        <v>3.5700000000000003</v>
      </c>
      <c r="D26" s="170">
        <f t="shared" si="0"/>
        <v>3.0300000000000002</v>
      </c>
      <c r="E26" s="171">
        <f t="shared" si="3"/>
        <v>0.91300075473361808</v>
      </c>
      <c r="F26" s="171">
        <f t="shared" si="1"/>
        <v>5.4967203492968804E-2</v>
      </c>
      <c r="G26" s="171">
        <f t="shared" si="1"/>
        <v>3.2032041773413032E-2</v>
      </c>
      <c r="H26" s="6" t="s">
        <v>62</v>
      </c>
      <c r="I26" s="6"/>
      <c r="J26" s="6"/>
      <c r="K26" s="8"/>
      <c r="L26" s="8"/>
      <c r="M26" s="8"/>
      <c r="N26" s="6"/>
      <c r="O26" s="6"/>
      <c r="P26" s="6"/>
      <c r="Q26" s="8"/>
      <c r="R26" s="8"/>
      <c r="S26" s="8"/>
    </row>
    <row r="27" spans="1:19" x14ac:dyDescent="0.2">
      <c r="A27" s="23">
        <v>9</v>
      </c>
      <c r="B27" s="16">
        <f t="shared" si="2"/>
        <v>5.3600000000000012</v>
      </c>
      <c r="C27" s="16">
        <f t="shared" si="0"/>
        <v>3.54</v>
      </c>
      <c r="D27" s="16">
        <f t="shared" si="0"/>
        <v>7</v>
      </c>
      <c r="E27" s="33">
        <f t="shared" si="3"/>
        <v>0.15829809881457169</v>
      </c>
      <c r="F27" s="33">
        <f t="shared" si="1"/>
        <v>2.5648368331836608E-2</v>
      </c>
      <c r="G27" s="33">
        <f t="shared" si="1"/>
        <v>0.81605353285359172</v>
      </c>
      <c r="H27" s="6"/>
      <c r="I27" s="6"/>
      <c r="J27" s="6"/>
      <c r="K27" s="8"/>
      <c r="L27" s="8"/>
      <c r="M27" s="8"/>
      <c r="N27" s="6"/>
      <c r="O27" s="6"/>
      <c r="P27" s="6"/>
      <c r="Q27" s="8"/>
      <c r="R27" s="8"/>
      <c r="S27" s="8"/>
    </row>
    <row r="28" spans="1:19" ht="16" thickBot="1" x14ac:dyDescent="0.25">
      <c r="A28" s="24">
        <v>10</v>
      </c>
      <c r="B28" s="16">
        <f t="shared" si="2"/>
        <v>4.8899999999999997</v>
      </c>
      <c r="C28" s="16">
        <f t="shared" si="0"/>
        <v>5.04</v>
      </c>
      <c r="D28" s="168">
        <f t="shared" si="0"/>
        <v>5.1899999999999995</v>
      </c>
      <c r="E28" s="33">
        <f t="shared" si="3"/>
        <v>0.28476292935493058</v>
      </c>
      <c r="F28" s="33">
        <f t="shared" si="1"/>
        <v>0.33084732238417347</v>
      </c>
      <c r="G28" s="169">
        <f t="shared" si="1"/>
        <v>0.38438974826089611</v>
      </c>
      <c r="H28" s="6"/>
      <c r="I28" s="6"/>
      <c r="J28" s="6"/>
      <c r="K28" s="8"/>
      <c r="L28" s="8"/>
      <c r="M28" s="8"/>
      <c r="N28" s="6"/>
      <c r="O28" s="6"/>
      <c r="P28" s="6"/>
      <c r="Q28" s="8"/>
      <c r="R28" s="8"/>
      <c r="S28" s="8"/>
    </row>
    <row r="29" spans="1:19" ht="16" thickBot="1" x14ac:dyDescent="0.25">
      <c r="A29" s="97" t="s">
        <v>15</v>
      </c>
      <c r="B29" s="98"/>
      <c r="C29" s="98"/>
      <c r="D29" s="99"/>
      <c r="E29" s="34">
        <f>AVERAGE(E19:E28)</f>
        <v>0.45561495442959749</v>
      </c>
      <c r="F29" s="34">
        <f t="shared" ref="F29:G29" si="4">AVERAGE(F19:F28)</f>
        <v>0.23103962167953024</v>
      </c>
      <c r="G29" s="34">
        <f t="shared" si="4"/>
        <v>0.31334542389087233</v>
      </c>
      <c r="H29" s="10">
        <f>SUM(E29:G29)</f>
        <v>1</v>
      </c>
      <c r="I29" s="10"/>
      <c r="J29" s="10"/>
      <c r="K29" s="10"/>
      <c r="L29" s="10"/>
      <c r="M29" s="10"/>
      <c r="N29" s="6"/>
      <c r="O29" s="6"/>
      <c r="P29" s="6"/>
      <c r="Q29" s="10"/>
      <c r="R29" s="10"/>
      <c r="S29" s="10"/>
    </row>
    <row r="30" spans="1:19" ht="16" thickBot="1" x14ac:dyDescent="0.25">
      <c r="B30" s="5"/>
      <c r="C30" s="11"/>
      <c r="D30" s="11"/>
      <c r="E30" s="12"/>
      <c r="F30" s="12"/>
      <c r="G30" s="12"/>
      <c r="H30" s="10"/>
      <c r="I30" s="10"/>
      <c r="J30" s="10"/>
      <c r="K30" s="10"/>
      <c r="L30" s="10"/>
      <c r="M30" s="10"/>
      <c r="N30" s="6"/>
      <c r="O30" s="6"/>
      <c r="P30" s="6"/>
      <c r="Q30" s="10"/>
      <c r="R30" s="10"/>
      <c r="S30" s="10"/>
    </row>
    <row r="31" spans="1:19" ht="16" thickBot="1" x14ac:dyDescent="0.25">
      <c r="A31" s="115" t="s">
        <v>48</v>
      </c>
      <c r="B31" s="116"/>
      <c r="C31" s="116"/>
      <c r="D31" s="116"/>
      <c r="E31" s="116"/>
      <c r="F31" s="116"/>
      <c r="G31" s="116"/>
      <c r="H31" s="116"/>
      <c r="I31" s="116"/>
      <c r="J31" s="117"/>
    </row>
    <row r="32" spans="1:19" x14ac:dyDescent="0.2">
      <c r="A32" s="100" t="s">
        <v>0</v>
      </c>
      <c r="B32" s="103" t="s">
        <v>38</v>
      </c>
      <c r="C32" s="104"/>
      <c r="D32" s="104"/>
      <c r="E32" s="105"/>
      <c r="F32" s="109" t="s">
        <v>12</v>
      </c>
      <c r="G32" s="110"/>
      <c r="H32" s="110"/>
      <c r="I32" s="111"/>
      <c r="J32" s="118" t="s">
        <v>46</v>
      </c>
      <c r="L32" s="5"/>
      <c r="M32" s="5"/>
      <c r="N32" s="5"/>
      <c r="O32" s="5"/>
      <c r="P32" s="5"/>
      <c r="Q32" s="5"/>
    </row>
    <row r="33" spans="1:17" x14ac:dyDescent="0.2">
      <c r="A33" s="101"/>
      <c r="B33" s="106"/>
      <c r="C33" s="107"/>
      <c r="D33" s="107"/>
      <c r="E33" s="108"/>
      <c r="F33" s="112"/>
      <c r="G33" s="113"/>
      <c r="H33" s="113"/>
      <c r="I33" s="114"/>
      <c r="J33" s="119"/>
      <c r="L33" s="13"/>
      <c r="M33" s="13"/>
      <c r="N33" s="13"/>
      <c r="O33" s="13"/>
      <c r="P33" s="13"/>
      <c r="Q33" s="5"/>
    </row>
    <row r="34" spans="1:17" x14ac:dyDescent="0.2">
      <c r="A34" s="102"/>
      <c r="B34" s="36" t="s">
        <v>2</v>
      </c>
      <c r="C34" s="35" t="s">
        <v>3</v>
      </c>
      <c r="D34" s="35" t="s">
        <v>4</v>
      </c>
      <c r="E34" s="37" t="s">
        <v>5</v>
      </c>
      <c r="F34" s="29" t="s">
        <v>2</v>
      </c>
      <c r="G34" s="1" t="s">
        <v>3</v>
      </c>
      <c r="H34" s="1" t="s">
        <v>4</v>
      </c>
      <c r="I34" s="30" t="s">
        <v>5</v>
      </c>
      <c r="J34" s="120"/>
      <c r="L34" s="13"/>
      <c r="M34" s="5"/>
      <c r="N34" s="5"/>
      <c r="O34" s="5"/>
      <c r="P34" s="5"/>
      <c r="Q34" s="5"/>
    </row>
    <row r="35" spans="1:17" x14ac:dyDescent="0.2">
      <c r="A35" s="23">
        <v>1</v>
      </c>
      <c r="B35" s="16">
        <v>0.4</v>
      </c>
      <c r="C35" s="4">
        <v>0.23</v>
      </c>
      <c r="D35" s="4">
        <v>0.3</v>
      </c>
      <c r="E35" s="17">
        <v>7.0000000000000062E-2</v>
      </c>
      <c r="F35" s="16">
        <v>4</v>
      </c>
      <c r="G35" s="4">
        <v>8</v>
      </c>
      <c r="H35" s="4">
        <v>4</v>
      </c>
      <c r="I35" s="17">
        <v>1</v>
      </c>
      <c r="J35" s="23"/>
      <c r="L35" s="13"/>
      <c r="M35" s="5"/>
      <c r="N35" s="5"/>
      <c r="O35" s="5"/>
      <c r="P35" s="5"/>
      <c r="Q35" s="5"/>
    </row>
    <row r="36" spans="1:17" x14ac:dyDescent="0.2">
      <c r="A36" s="23">
        <v>2</v>
      </c>
      <c r="B36" s="16">
        <v>0.2</v>
      </c>
      <c r="C36" s="4">
        <v>0.4</v>
      </c>
      <c r="D36" s="4">
        <v>0.18</v>
      </c>
      <c r="E36" s="17">
        <v>0.21999999999999997</v>
      </c>
      <c r="F36" s="16">
        <v>7</v>
      </c>
      <c r="G36" s="4">
        <v>7</v>
      </c>
      <c r="H36" s="4">
        <v>4</v>
      </c>
      <c r="I36" s="17">
        <v>4</v>
      </c>
      <c r="J36" s="23"/>
      <c r="L36" s="13"/>
      <c r="M36" s="5"/>
      <c r="N36" s="5"/>
      <c r="O36" s="5"/>
      <c r="P36" s="5"/>
      <c r="Q36" s="5"/>
    </row>
    <row r="37" spans="1:17" x14ac:dyDescent="0.2">
      <c r="A37" s="23">
        <v>3</v>
      </c>
      <c r="B37" s="16">
        <v>0.34</v>
      </c>
      <c r="C37" s="4">
        <v>0.28000000000000003</v>
      </c>
      <c r="D37" s="4">
        <v>0.12</v>
      </c>
      <c r="E37" s="17">
        <v>0.2599999999999999</v>
      </c>
      <c r="F37" s="16">
        <v>8</v>
      </c>
      <c r="G37" s="4">
        <v>8</v>
      </c>
      <c r="H37" s="4">
        <v>6</v>
      </c>
      <c r="I37" s="17">
        <v>8</v>
      </c>
      <c r="J37" s="23"/>
      <c r="L37" s="13"/>
      <c r="M37" s="5"/>
      <c r="N37" s="5"/>
      <c r="O37" s="5"/>
      <c r="P37" s="5"/>
      <c r="Q37" s="5"/>
    </row>
    <row r="38" spans="1:17" x14ac:dyDescent="0.2">
      <c r="A38" s="23">
        <v>4</v>
      </c>
      <c r="B38" s="16">
        <v>0.42</v>
      </c>
      <c r="C38" s="4">
        <v>0.12</v>
      </c>
      <c r="D38" s="4">
        <v>0.2</v>
      </c>
      <c r="E38" s="17">
        <v>0.26</v>
      </c>
      <c r="F38" s="16">
        <v>1</v>
      </c>
      <c r="G38" s="4">
        <v>8</v>
      </c>
      <c r="H38" s="4">
        <v>8</v>
      </c>
      <c r="I38" s="17">
        <v>10</v>
      </c>
      <c r="J38" s="23"/>
      <c r="L38" s="5"/>
      <c r="M38" s="5"/>
      <c r="N38" s="5"/>
      <c r="O38" s="5"/>
      <c r="P38" s="5"/>
      <c r="Q38" s="5"/>
    </row>
    <row r="39" spans="1:17" x14ac:dyDescent="0.2">
      <c r="A39" s="23">
        <v>5</v>
      </c>
      <c r="B39" s="16">
        <v>0.18</v>
      </c>
      <c r="C39" s="4">
        <v>0.2</v>
      </c>
      <c r="D39" s="4">
        <v>0.42</v>
      </c>
      <c r="E39" s="17">
        <v>0.19999999999999996</v>
      </c>
      <c r="F39" s="16">
        <v>9</v>
      </c>
      <c r="G39" s="4">
        <v>4</v>
      </c>
      <c r="H39" s="4">
        <v>7</v>
      </c>
      <c r="I39" s="17">
        <v>6</v>
      </c>
      <c r="J39" s="23"/>
      <c r="L39" s="13"/>
      <c r="M39" s="5"/>
      <c r="N39" s="5"/>
      <c r="O39" s="5"/>
      <c r="P39" s="5"/>
      <c r="Q39" s="5"/>
    </row>
    <row r="40" spans="1:17" x14ac:dyDescent="0.2">
      <c r="A40" s="23">
        <v>6</v>
      </c>
      <c r="B40" s="16">
        <v>0.6</v>
      </c>
      <c r="C40" s="4">
        <v>0.2</v>
      </c>
      <c r="D40" s="4">
        <v>0.08</v>
      </c>
      <c r="E40" s="17">
        <v>0.12</v>
      </c>
      <c r="F40" s="16">
        <v>4</v>
      </c>
      <c r="G40" s="4">
        <v>5</v>
      </c>
      <c r="H40" s="4">
        <v>10</v>
      </c>
      <c r="I40" s="17">
        <v>5</v>
      </c>
      <c r="J40" s="23"/>
      <c r="L40" s="5"/>
      <c r="M40" s="5"/>
      <c r="N40" s="5"/>
      <c r="O40" s="5"/>
      <c r="P40" s="5"/>
      <c r="Q40" s="5"/>
    </row>
    <row r="41" spans="1:17" x14ac:dyDescent="0.2">
      <c r="A41" s="23">
        <v>7</v>
      </c>
      <c r="B41" s="16">
        <v>0.13</v>
      </c>
      <c r="C41" s="4">
        <v>0.41</v>
      </c>
      <c r="D41" s="4">
        <v>0.26</v>
      </c>
      <c r="E41" s="17">
        <v>0.19999999999999996</v>
      </c>
      <c r="F41" s="16">
        <v>7</v>
      </c>
      <c r="G41" s="4">
        <v>6</v>
      </c>
      <c r="H41" s="4">
        <v>9</v>
      </c>
      <c r="I41" s="17">
        <v>2</v>
      </c>
      <c r="J41" s="23"/>
      <c r="L41" s="5"/>
      <c r="M41" s="5"/>
      <c r="N41" s="5"/>
      <c r="O41" s="5"/>
      <c r="P41" s="5"/>
      <c r="Q41" s="5"/>
    </row>
    <row r="42" spans="1:17" x14ac:dyDescent="0.2">
      <c r="A42" s="23">
        <v>8</v>
      </c>
      <c r="B42" s="16">
        <v>0.48</v>
      </c>
      <c r="C42" s="4">
        <v>0.3</v>
      </c>
      <c r="D42" s="4">
        <v>0.09</v>
      </c>
      <c r="E42" s="17">
        <v>0.13</v>
      </c>
      <c r="F42" s="16">
        <v>2</v>
      </c>
      <c r="G42" s="4">
        <v>2</v>
      </c>
      <c r="H42" s="4">
        <v>8</v>
      </c>
      <c r="I42" s="17">
        <v>3</v>
      </c>
      <c r="J42" s="23"/>
      <c r="L42" s="5"/>
      <c r="M42" s="5"/>
      <c r="N42" s="5"/>
      <c r="O42" s="5"/>
      <c r="P42" s="5"/>
      <c r="Q42" s="5"/>
    </row>
    <row r="43" spans="1:17" x14ac:dyDescent="0.2">
      <c r="A43" s="23">
        <v>9</v>
      </c>
      <c r="B43" s="16">
        <v>0.22</v>
      </c>
      <c r="C43" s="4">
        <v>0.1</v>
      </c>
      <c r="D43" s="4">
        <v>0.38</v>
      </c>
      <c r="E43" s="17">
        <v>0.30000000000000004</v>
      </c>
      <c r="F43" s="16">
        <v>3</v>
      </c>
      <c r="G43" s="4">
        <v>7</v>
      </c>
      <c r="H43" s="4">
        <v>8</v>
      </c>
      <c r="I43" s="17">
        <v>1</v>
      </c>
      <c r="J43" s="23"/>
      <c r="L43" s="5"/>
      <c r="M43" s="5"/>
      <c r="N43" s="5"/>
      <c r="O43" s="5"/>
      <c r="P43" s="5"/>
      <c r="Q43" s="5"/>
    </row>
    <row r="44" spans="1:17" ht="16" thickBot="1" x14ac:dyDescent="0.25">
      <c r="A44" s="24">
        <v>10</v>
      </c>
      <c r="B44" s="18">
        <v>0.27</v>
      </c>
      <c r="C44" s="19">
        <v>0.2</v>
      </c>
      <c r="D44" s="19">
        <v>0.18</v>
      </c>
      <c r="E44" s="20">
        <v>0.35</v>
      </c>
      <c r="F44" s="18">
        <v>2</v>
      </c>
      <c r="G44" s="19">
        <v>4</v>
      </c>
      <c r="H44" s="19">
        <v>1</v>
      </c>
      <c r="I44" s="20">
        <v>10</v>
      </c>
      <c r="J44" s="24"/>
    </row>
    <row r="45" spans="1:17" ht="16" thickBot="1" x14ac:dyDescent="0.25">
      <c r="A45" s="5"/>
      <c r="B45" s="5"/>
      <c r="C45" s="5"/>
      <c r="D45" s="5"/>
      <c r="E45" s="5"/>
      <c r="F45" s="5"/>
      <c r="G45" s="5"/>
      <c r="H45" s="5"/>
      <c r="I45" s="5"/>
      <c r="J45" s="5"/>
    </row>
    <row r="46" spans="1:17" ht="16" thickBot="1" x14ac:dyDescent="0.25">
      <c r="A46" s="97" t="s">
        <v>49</v>
      </c>
      <c r="B46" s="98"/>
      <c r="C46" s="98"/>
      <c r="D46" s="98"/>
      <c r="E46" s="98"/>
      <c r="F46" s="98"/>
      <c r="G46" s="98"/>
      <c r="H46" s="98"/>
      <c r="I46" s="99"/>
      <c r="J46" s="38"/>
    </row>
    <row r="47" spans="1:17" ht="16" thickBot="1" x14ac:dyDescent="0.25">
      <c r="A47" s="100" t="s">
        <v>10</v>
      </c>
      <c r="B47" s="121" t="s">
        <v>11</v>
      </c>
      <c r="C47" s="122"/>
      <c r="D47" s="122"/>
      <c r="E47" s="123"/>
      <c r="F47" s="128" t="s">
        <v>14</v>
      </c>
      <c r="G47" s="129"/>
      <c r="H47" s="129"/>
      <c r="I47" s="130"/>
      <c r="K47" s="127"/>
      <c r="L47" s="127"/>
      <c r="M47" s="127"/>
      <c r="N47" s="127"/>
    </row>
    <row r="48" spans="1:17" x14ac:dyDescent="0.2">
      <c r="A48" s="101"/>
      <c r="B48" s="36" t="s">
        <v>7</v>
      </c>
      <c r="C48" s="35" t="s">
        <v>6</v>
      </c>
      <c r="D48" s="35" t="s">
        <v>8</v>
      </c>
      <c r="E48" s="37" t="s">
        <v>13</v>
      </c>
      <c r="F48" s="39" t="s">
        <v>7</v>
      </c>
      <c r="G48" s="2" t="s">
        <v>6</v>
      </c>
      <c r="H48" s="2" t="s">
        <v>8</v>
      </c>
      <c r="I48" s="40" t="s">
        <v>13</v>
      </c>
      <c r="K48" s="13"/>
      <c r="L48" s="13"/>
      <c r="M48" s="13"/>
      <c r="N48" s="13"/>
    </row>
    <row r="49" spans="1:14" x14ac:dyDescent="0.2">
      <c r="A49" s="23">
        <v>1</v>
      </c>
      <c r="B49" s="16">
        <v>6.9</v>
      </c>
      <c r="C49" s="4">
        <v>6.15</v>
      </c>
      <c r="D49" s="4">
        <v>4.9600000000000009</v>
      </c>
      <c r="E49" s="17">
        <f>$B35*F35+$C35*G35+$D35*H35+$E35*I35</f>
        <v>4.7100000000000009</v>
      </c>
      <c r="F49" s="33">
        <f>EXP(B49)/(EXP($B49)+EXP($C49)+EXP($D49)+EXP($E49))</f>
        <v>0.57870797330394697</v>
      </c>
      <c r="G49" s="33">
        <f t="shared" ref="G49:I58" si="5">EXP(C49)/(EXP($B49)+EXP($C49)+EXP($D49)+EXP($E49))</f>
        <v>0.2733622903933246</v>
      </c>
      <c r="H49" s="33">
        <f t="shared" si="5"/>
        <v>8.3162621531626679E-2</v>
      </c>
      <c r="I49" s="33">
        <f t="shared" si="5"/>
        <v>6.4767114771101739E-2</v>
      </c>
      <c r="K49" s="14"/>
      <c r="L49" s="14"/>
      <c r="M49" s="14"/>
      <c r="N49" s="14"/>
    </row>
    <row r="50" spans="1:14" x14ac:dyDescent="0.2">
      <c r="A50" s="23">
        <v>2</v>
      </c>
      <c r="B50" s="16">
        <v>4.9600000000000009</v>
      </c>
      <c r="C50" s="4">
        <v>5.78</v>
      </c>
      <c r="D50" s="4">
        <v>7.54</v>
      </c>
      <c r="E50" s="17">
        <f t="shared" ref="E50:E58" si="6">$B36*F36+$C36*G36+$D36*H36+$E36*I36</f>
        <v>5.8</v>
      </c>
      <c r="F50" s="33">
        <f t="shared" ref="F50:F58" si="7">EXP(B50)/(EXP($B50)+EXP($C50)+EXP($D50)+EXP($E50))</f>
        <v>5.3236783177264671E-2</v>
      </c>
      <c r="G50" s="33">
        <f t="shared" si="5"/>
        <v>0.12087410755472729</v>
      </c>
      <c r="H50" s="33">
        <f t="shared" si="5"/>
        <v>0.70257318276613712</v>
      </c>
      <c r="I50" s="33">
        <f t="shared" si="5"/>
        <v>0.12331592650187094</v>
      </c>
      <c r="K50" s="14"/>
      <c r="L50" s="14"/>
      <c r="M50" s="14"/>
      <c r="N50" s="14"/>
    </row>
    <row r="51" spans="1:14" x14ac:dyDescent="0.2">
      <c r="A51" s="23">
        <v>3</v>
      </c>
      <c r="B51" s="16">
        <v>7.62</v>
      </c>
      <c r="C51" s="4">
        <v>5.42</v>
      </c>
      <c r="D51" s="4">
        <v>4.5599999999999996</v>
      </c>
      <c r="E51" s="17">
        <f t="shared" si="6"/>
        <v>7.76</v>
      </c>
      <c r="F51" s="33">
        <f t="shared" si="7"/>
        <v>0.43328219907657028</v>
      </c>
      <c r="G51" s="33">
        <f t="shared" si="5"/>
        <v>4.8009036119861494E-2</v>
      </c>
      <c r="H51" s="33">
        <f t="shared" si="5"/>
        <v>2.0315603694548597E-2</v>
      </c>
      <c r="I51" s="33">
        <f t="shared" si="5"/>
        <v>0.49839316110901977</v>
      </c>
      <c r="K51" s="14"/>
      <c r="L51" s="14"/>
      <c r="M51" s="14"/>
      <c r="N51" s="14"/>
    </row>
    <row r="52" spans="1:14" x14ac:dyDescent="0.2">
      <c r="A52" s="23">
        <v>4</v>
      </c>
      <c r="B52" s="16">
        <v>5.6</v>
      </c>
      <c r="C52" s="4">
        <v>5.52</v>
      </c>
      <c r="D52" s="4">
        <v>3.6800000000000006</v>
      </c>
      <c r="E52" s="17">
        <f t="shared" si="6"/>
        <v>5.58</v>
      </c>
      <c r="F52" s="33">
        <f t="shared" si="7"/>
        <v>0.32787723947024922</v>
      </c>
      <c r="G52" s="33">
        <f t="shared" si="5"/>
        <v>0.30266883936311245</v>
      </c>
      <c r="H52" s="33">
        <f t="shared" si="5"/>
        <v>4.8069086030418616E-2</v>
      </c>
      <c r="I52" s="33">
        <f t="shared" si="5"/>
        <v>0.32138483513621968</v>
      </c>
      <c r="K52" s="14"/>
      <c r="L52" s="14"/>
      <c r="M52" s="14"/>
      <c r="N52" s="14"/>
    </row>
    <row r="53" spans="1:14" x14ac:dyDescent="0.2">
      <c r="A53" s="23">
        <v>5</v>
      </c>
      <c r="B53" s="16">
        <v>5.82</v>
      </c>
      <c r="C53" s="4">
        <v>5.14</v>
      </c>
      <c r="D53" s="4">
        <v>3.94</v>
      </c>
      <c r="E53" s="17">
        <f t="shared" si="6"/>
        <v>6.5599999999999987</v>
      </c>
      <c r="F53" s="33">
        <f t="shared" si="7"/>
        <v>0.2663014705859954</v>
      </c>
      <c r="G53" s="33">
        <f t="shared" si="5"/>
        <v>0.13491285009081044</v>
      </c>
      <c r="H53" s="33">
        <f t="shared" si="5"/>
        <v>4.0634969559930727E-2</v>
      </c>
      <c r="I53" s="33">
        <f t="shared" si="5"/>
        <v>0.55815070976326331</v>
      </c>
      <c r="K53" s="14"/>
      <c r="L53" s="14"/>
      <c r="M53" s="14"/>
      <c r="N53" s="14"/>
    </row>
    <row r="54" spans="1:14" x14ac:dyDescent="0.2">
      <c r="A54" s="23">
        <v>6</v>
      </c>
      <c r="B54" s="16">
        <v>5.44</v>
      </c>
      <c r="C54" s="4">
        <v>5.84</v>
      </c>
      <c r="D54" s="4">
        <v>3.8800000000000003</v>
      </c>
      <c r="E54" s="17">
        <f t="shared" si="6"/>
        <v>4.8</v>
      </c>
      <c r="F54" s="33">
        <f t="shared" si="7"/>
        <v>0.30966912170382621</v>
      </c>
      <c r="G54" s="33">
        <f t="shared" si="5"/>
        <v>0.46197204385464807</v>
      </c>
      <c r="H54" s="33">
        <f t="shared" si="5"/>
        <v>6.5072652607033515E-2</v>
      </c>
      <c r="I54" s="33">
        <f t="shared" si="5"/>
        <v>0.16328618183449226</v>
      </c>
      <c r="K54" s="14"/>
      <c r="L54" s="14"/>
      <c r="M54" s="14"/>
      <c r="N54" s="14"/>
    </row>
    <row r="55" spans="1:14" x14ac:dyDescent="0.2">
      <c r="A55" s="23">
        <v>7</v>
      </c>
      <c r="B55" s="16">
        <v>3.6799999999999997</v>
      </c>
      <c r="C55" s="4">
        <v>2.62</v>
      </c>
      <c r="D55" s="4">
        <v>4.97</v>
      </c>
      <c r="E55" s="17">
        <f t="shared" si="6"/>
        <v>6.1099999999999994</v>
      </c>
      <c r="F55" s="33">
        <f t="shared" si="7"/>
        <v>6.1206535872583907E-2</v>
      </c>
      <c r="G55" s="33">
        <f t="shared" si="5"/>
        <v>2.1205359983231795E-2</v>
      </c>
      <c r="H55" s="33">
        <f t="shared" si="5"/>
        <v>0.22235028064212486</v>
      </c>
      <c r="I55" s="33">
        <f t="shared" si="5"/>
        <v>0.69523782350205943</v>
      </c>
      <c r="K55" s="14"/>
      <c r="L55" s="14"/>
      <c r="M55" s="14"/>
      <c r="N55" s="14"/>
    </row>
    <row r="56" spans="1:14" x14ac:dyDescent="0.2">
      <c r="A56" s="23">
        <v>8</v>
      </c>
      <c r="B56" s="170">
        <v>6.38</v>
      </c>
      <c r="C56" s="173">
        <v>3.5700000000000003</v>
      </c>
      <c r="D56" s="173">
        <v>3.0300000000000002</v>
      </c>
      <c r="E56" s="174">
        <f t="shared" si="6"/>
        <v>2.6700000000000004</v>
      </c>
      <c r="F56" s="171">
        <f t="shared" si="7"/>
        <v>0.89304303154636111</v>
      </c>
      <c r="G56" s="171">
        <f t="shared" si="5"/>
        <v>5.3765648920310896E-2</v>
      </c>
      <c r="H56" s="171">
        <f t="shared" si="5"/>
        <v>3.1331837946064658E-2</v>
      </c>
      <c r="I56" s="171">
        <f t="shared" si="5"/>
        <v>2.1859481587263314E-2</v>
      </c>
      <c r="K56" s="14"/>
      <c r="L56" s="14"/>
      <c r="M56" s="14"/>
      <c r="N56" s="14"/>
    </row>
    <row r="57" spans="1:14" x14ac:dyDescent="0.2">
      <c r="A57" s="23">
        <v>9</v>
      </c>
      <c r="B57" s="16">
        <v>5.3600000000000012</v>
      </c>
      <c r="C57" s="4">
        <v>3.54</v>
      </c>
      <c r="D57" s="4">
        <v>7</v>
      </c>
      <c r="E57" s="17">
        <f t="shared" si="6"/>
        <v>4.7</v>
      </c>
      <c r="F57" s="33">
        <f t="shared" si="7"/>
        <v>0.14632618986565971</v>
      </c>
      <c r="G57" s="33">
        <f t="shared" si="5"/>
        <v>2.37086107942771E-2</v>
      </c>
      <c r="H57" s="33">
        <f t="shared" si="5"/>
        <v>0.75433631283691127</v>
      </c>
      <c r="I57" s="33">
        <f t="shared" si="5"/>
        <v>7.5628886503151901E-2</v>
      </c>
      <c r="K57" s="14"/>
      <c r="L57" s="14"/>
      <c r="M57" s="14"/>
      <c r="N57" s="14"/>
    </row>
    <row r="58" spans="1:14" ht="16" thickBot="1" x14ac:dyDescent="0.25">
      <c r="A58" s="24">
        <v>10</v>
      </c>
      <c r="B58" s="18">
        <v>4.8899999999999997</v>
      </c>
      <c r="C58" s="19">
        <v>5.04</v>
      </c>
      <c r="D58" s="19">
        <v>5.1899999999999995</v>
      </c>
      <c r="E58" s="17">
        <f t="shared" si="6"/>
        <v>5.0199999999999996</v>
      </c>
      <c r="F58" s="33">
        <f t="shared" si="7"/>
        <v>0.21502965081910766</v>
      </c>
      <c r="G58" s="33">
        <f t="shared" si="5"/>
        <v>0.24982881152354519</v>
      </c>
      <c r="H58" s="33">
        <f t="shared" si="5"/>
        <v>0.29025966804816489</v>
      </c>
      <c r="I58" s="33">
        <f t="shared" si="5"/>
        <v>0.24488186960918226</v>
      </c>
      <c r="K58" s="14"/>
      <c r="L58" s="14"/>
      <c r="M58" s="14"/>
      <c r="N58" s="14"/>
    </row>
    <row r="59" spans="1:14" ht="16" thickBot="1" x14ac:dyDescent="0.25">
      <c r="A59" s="97" t="s">
        <v>16</v>
      </c>
      <c r="B59" s="98"/>
      <c r="C59" s="98"/>
      <c r="D59" s="98"/>
      <c r="E59" s="99"/>
      <c r="F59" s="41">
        <f>AVERAGE(F49:F58)</f>
        <v>0.32846801954215654</v>
      </c>
      <c r="G59" s="41">
        <f t="shared" ref="G59:I59" si="8">AVERAGE(G49:G58)</f>
        <v>0.16903075985978494</v>
      </c>
      <c r="H59" s="41">
        <f t="shared" si="8"/>
        <v>0.22581062156629611</v>
      </c>
      <c r="I59" s="41">
        <f t="shared" si="8"/>
        <v>0.27669059903176246</v>
      </c>
      <c r="J59" s="172">
        <f>SUM(F59:I59)</f>
        <v>1</v>
      </c>
      <c r="K59" s="12"/>
      <c r="L59" s="12"/>
      <c r="M59" s="12"/>
      <c r="N59" s="12"/>
    </row>
    <row r="60" spans="1:14" ht="16" thickBot="1" x14ac:dyDescent="0.25">
      <c r="E60" s="11"/>
      <c r="F60" s="11"/>
      <c r="G60" s="12"/>
      <c r="H60" s="12"/>
      <c r="I60" s="12"/>
      <c r="J60" s="12"/>
      <c r="K60" s="12"/>
      <c r="L60" s="12"/>
      <c r="M60" s="12"/>
      <c r="N60" s="12"/>
    </row>
    <row r="61" spans="1:14" ht="16" thickBot="1" x14ac:dyDescent="0.25">
      <c r="A61" s="97" t="s">
        <v>50</v>
      </c>
      <c r="B61" s="98"/>
      <c r="C61" s="98"/>
      <c r="D61" s="99"/>
    </row>
    <row r="62" spans="1:14" ht="16" thickBot="1" x14ac:dyDescent="0.25">
      <c r="A62" s="47"/>
      <c r="B62" s="48" t="s">
        <v>7</v>
      </c>
      <c r="C62" s="48" t="s">
        <v>6</v>
      </c>
      <c r="D62" s="49" t="s">
        <v>8</v>
      </c>
    </row>
    <row r="63" spans="1:14" x14ac:dyDescent="0.2">
      <c r="A63" s="45" t="s">
        <v>39</v>
      </c>
      <c r="B63" s="32">
        <f>E29</f>
        <v>0.45561495442959749</v>
      </c>
      <c r="C63" s="32">
        <f>F29</f>
        <v>0.23103962167953024</v>
      </c>
      <c r="D63" s="46">
        <f>G29</f>
        <v>0.31334542389087233</v>
      </c>
    </row>
    <row r="64" spans="1:14" x14ac:dyDescent="0.2">
      <c r="A64" s="25" t="s">
        <v>40</v>
      </c>
      <c r="B64" s="9">
        <f>F59</f>
        <v>0.32846801954215654</v>
      </c>
      <c r="C64" s="9">
        <f>G59</f>
        <v>0.16903075985978494</v>
      </c>
      <c r="D64" s="42">
        <f>H59</f>
        <v>0.22581062156629611</v>
      </c>
      <c r="G64" s="15"/>
    </row>
    <row r="65" spans="1:6" ht="16" thickBot="1" x14ac:dyDescent="0.25">
      <c r="A65" s="43" t="s">
        <v>41</v>
      </c>
      <c r="B65" s="44">
        <f>B64-B63</f>
        <v>-0.12714693488744094</v>
      </c>
      <c r="C65" s="44">
        <f t="shared" ref="C65:D65" si="9">C64-C63</f>
        <v>-6.2008861819745298E-2</v>
      </c>
      <c r="D65" s="44">
        <f t="shared" si="9"/>
        <v>-8.7534802324576222E-2</v>
      </c>
      <c r="E65" s="172">
        <f>SUM(B65:D65)</f>
        <v>-0.27669059903176246</v>
      </c>
      <c r="F65" s="3" t="s">
        <v>63</v>
      </c>
    </row>
    <row r="66" spans="1:6" ht="16" thickBot="1" x14ac:dyDescent="0.25"/>
    <row r="67" spans="1:6" ht="16" thickBot="1" x14ac:dyDescent="0.25">
      <c r="A67" s="97" t="s">
        <v>51</v>
      </c>
      <c r="B67" s="98"/>
      <c r="C67" s="98"/>
      <c r="D67" s="99"/>
    </row>
    <row r="68" spans="1:6" ht="16" thickBot="1" x14ac:dyDescent="0.25">
      <c r="A68" s="47"/>
      <c r="B68" s="48" t="s">
        <v>7</v>
      </c>
      <c r="C68" s="48" t="s">
        <v>6</v>
      </c>
      <c r="D68" s="49" t="s">
        <v>8</v>
      </c>
    </row>
    <row r="69" spans="1:6" x14ac:dyDescent="0.2">
      <c r="A69" s="45" t="s">
        <v>55</v>
      </c>
      <c r="B69" s="176">
        <f>E21</f>
        <v>0.86378846036973633</v>
      </c>
      <c r="C69" s="176">
        <f t="shared" ref="C69:D69" si="10">F21</f>
        <v>9.5710489565904458E-2</v>
      </c>
      <c r="D69" s="176">
        <f t="shared" si="10"/>
        <v>4.0501050064359286E-2</v>
      </c>
    </row>
    <row r="70" spans="1:6" x14ac:dyDescent="0.2">
      <c r="A70" s="25" t="s">
        <v>56</v>
      </c>
      <c r="B70" s="177">
        <f>F51</f>
        <v>0.43328219907657028</v>
      </c>
      <c r="C70" s="177">
        <f t="shared" ref="C70:D70" si="11">G51</f>
        <v>4.8009036119861494E-2</v>
      </c>
      <c r="D70" s="177">
        <f t="shared" si="11"/>
        <v>2.0315603694548597E-2</v>
      </c>
    </row>
    <row r="71" spans="1:6" ht="33" thickBot="1" x14ac:dyDescent="0.25">
      <c r="A71" s="91" t="s">
        <v>57</v>
      </c>
      <c r="B71" s="175">
        <f>B70/B69</f>
        <v>0.50160683889098034</v>
      </c>
      <c r="C71" s="175">
        <f t="shared" ref="C71:D71" si="12">C70/C69</f>
        <v>0.50160683889098034</v>
      </c>
      <c r="D71" s="175">
        <f t="shared" si="12"/>
        <v>0.50160683889098034</v>
      </c>
    </row>
    <row r="72" spans="1:6" ht="16" thickBot="1" x14ac:dyDescent="0.25">
      <c r="A72" s="192"/>
      <c r="B72" s="193"/>
      <c r="C72" s="193"/>
      <c r="D72" s="193"/>
    </row>
    <row r="73" spans="1:6" ht="32" customHeight="1" thickBot="1" x14ac:dyDescent="0.25">
      <c r="A73" s="97" t="s">
        <v>66</v>
      </c>
      <c r="B73" s="98"/>
      <c r="C73" s="98"/>
      <c r="D73" s="99"/>
    </row>
    <row r="74" spans="1:6" ht="48" customHeight="1" thickBot="1" x14ac:dyDescent="0.25">
      <c r="A74" s="194" t="s">
        <v>67</v>
      </c>
      <c r="B74" s="194"/>
      <c r="C74" s="194"/>
      <c r="D74" s="194"/>
    </row>
    <row r="75" spans="1:6" ht="37" customHeight="1" thickBot="1" x14ac:dyDescent="0.25">
      <c r="A75" s="179" t="s">
        <v>64</v>
      </c>
      <c r="B75" s="180"/>
      <c r="C75" s="180"/>
      <c r="D75" s="181"/>
    </row>
    <row r="76" spans="1:6" ht="15" customHeight="1" x14ac:dyDescent="0.2">
      <c r="A76" s="183" t="s">
        <v>65</v>
      </c>
      <c r="B76" s="183"/>
      <c r="C76" s="183"/>
      <c r="D76" s="183"/>
    </row>
    <row r="77" spans="1:6" x14ac:dyDescent="0.2">
      <c r="A77" s="178"/>
      <c r="B77" s="178"/>
      <c r="C77" s="178"/>
      <c r="D77" s="178"/>
    </row>
    <row r="78" spans="1:6" x14ac:dyDescent="0.2">
      <c r="A78" s="178"/>
      <c r="B78" s="178"/>
      <c r="C78" s="178"/>
      <c r="D78" s="178"/>
    </row>
    <row r="79" spans="1:6" x14ac:dyDescent="0.2">
      <c r="A79" s="178"/>
      <c r="B79" s="178"/>
      <c r="C79" s="178"/>
      <c r="D79" s="178"/>
    </row>
    <row r="80" spans="1:6" x14ac:dyDescent="0.2">
      <c r="A80" s="178"/>
      <c r="B80" s="178"/>
      <c r="C80" s="178"/>
      <c r="D80" s="178"/>
    </row>
    <row r="81" spans="1:4" x14ac:dyDescent="0.2">
      <c r="A81" s="178"/>
      <c r="B81" s="178"/>
      <c r="C81" s="178"/>
      <c r="D81" s="178"/>
    </row>
    <row r="82" spans="1:4" x14ac:dyDescent="0.2">
      <c r="A82" s="178"/>
      <c r="B82" s="178"/>
      <c r="C82" s="178"/>
      <c r="D82" s="178"/>
    </row>
    <row r="83" spans="1:4" x14ac:dyDescent="0.2">
      <c r="A83" s="182"/>
      <c r="B83" s="182"/>
      <c r="C83" s="182"/>
      <c r="D83" s="182"/>
    </row>
    <row r="84" spans="1:4" x14ac:dyDescent="0.2">
      <c r="A84" s="182"/>
      <c r="B84" s="182"/>
      <c r="C84" s="182"/>
      <c r="D84" s="182"/>
    </row>
    <row r="85" spans="1:4" x14ac:dyDescent="0.2">
      <c r="A85" s="182"/>
      <c r="B85" s="182"/>
      <c r="C85" s="182"/>
      <c r="D85" s="182"/>
    </row>
    <row r="86" spans="1:4" x14ac:dyDescent="0.2">
      <c r="A86" s="182"/>
      <c r="B86" s="182"/>
      <c r="C86" s="182"/>
      <c r="D86" s="182"/>
    </row>
  </sheetData>
  <mergeCells count="33">
    <mergeCell ref="A75:D75"/>
    <mergeCell ref="A76:D82"/>
    <mergeCell ref="A73:D73"/>
    <mergeCell ref="A74:D74"/>
    <mergeCell ref="A67:D67"/>
    <mergeCell ref="A1:Q1"/>
    <mergeCell ref="F47:I47"/>
    <mergeCell ref="A46:I46"/>
    <mergeCell ref="A59:E59"/>
    <mergeCell ref="Q17:S17"/>
    <mergeCell ref="F2:Q2"/>
    <mergeCell ref="O3:Q3"/>
    <mergeCell ref="A16:G16"/>
    <mergeCell ref="L3:N3"/>
    <mergeCell ref="A17:A18"/>
    <mergeCell ref="B17:D17"/>
    <mergeCell ref="H17:J17"/>
    <mergeCell ref="K17:M17"/>
    <mergeCell ref="A2:A4"/>
    <mergeCell ref="B2:E3"/>
    <mergeCell ref="F3:H3"/>
    <mergeCell ref="I3:K3"/>
    <mergeCell ref="E17:G17"/>
    <mergeCell ref="A29:D29"/>
    <mergeCell ref="K47:N47"/>
    <mergeCell ref="A61:D61"/>
    <mergeCell ref="A32:A34"/>
    <mergeCell ref="B32:E33"/>
    <mergeCell ref="F32:I33"/>
    <mergeCell ref="A31:J31"/>
    <mergeCell ref="A47:A48"/>
    <mergeCell ref="J32:J34"/>
    <mergeCell ref="B47:E4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5"/>
  <sheetViews>
    <sheetView tabSelected="1" topLeftCell="A20" zoomScale="138" workbookViewId="0">
      <selection activeCell="F9" sqref="F9:I13"/>
    </sheetView>
  </sheetViews>
  <sheetFormatPr baseColWidth="10" defaultColWidth="9.1640625" defaultRowHeight="14" x14ac:dyDescent="0.15"/>
  <cols>
    <col min="1" max="1" width="17.33203125" style="50" bestFit="1" customWidth="1"/>
    <col min="2" max="2" width="19.83203125" style="50" bestFit="1" customWidth="1"/>
    <col min="3" max="3" width="10.33203125" style="50" customWidth="1"/>
    <col min="4" max="4" width="11.5" style="50" customWidth="1"/>
    <col min="5" max="5" width="12.33203125" style="50" customWidth="1"/>
    <col min="6" max="6" width="10.33203125" style="50" customWidth="1"/>
    <col min="7" max="7" width="10.6640625" style="50" customWidth="1"/>
    <col min="8" max="8" width="10.1640625" style="50" bestFit="1" customWidth="1"/>
    <col min="9" max="9" width="9.1640625" style="50"/>
    <col min="10" max="10" width="9.6640625" style="50" customWidth="1"/>
    <col min="11" max="11" width="20" style="50" bestFit="1" customWidth="1"/>
    <col min="12" max="16384" width="9.1640625" style="50"/>
  </cols>
  <sheetData>
    <row r="1" spans="1:10" ht="15" customHeight="1" thickBot="1" x14ac:dyDescent="0.2">
      <c r="A1" s="146" t="s">
        <v>42</v>
      </c>
      <c r="B1" s="147"/>
      <c r="C1" s="147"/>
      <c r="D1" s="147"/>
      <c r="E1" s="147"/>
      <c r="F1" s="147"/>
      <c r="G1" s="147"/>
      <c r="H1" s="147"/>
      <c r="I1" s="147"/>
    </row>
    <row r="2" spans="1:10" ht="15" thickBot="1" x14ac:dyDescent="0.2">
      <c r="A2" s="72" t="s">
        <v>17</v>
      </c>
      <c r="B2" s="73" t="s">
        <v>34</v>
      </c>
      <c r="C2" s="66" t="s">
        <v>18</v>
      </c>
      <c r="D2" s="67" t="s">
        <v>19</v>
      </c>
      <c r="E2" s="68" t="s">
        <v>30</v>
      </c>
      <c r="F2" s="68" t="s">
        <v>58</v>
      </c>
      <c r="G2" s="69" t="s">
        <v>20</v>
      </c>
      <c r="H2" s="70" t="s">
        <v>31</v>
      </c>
      <c r="I2" s="71" t="s">
        <v>32</v>
      </c>
    </row>
    <row r="3" spans="1:10" x14ac:dyDescent="0.15">
      <c r="A3" s="61">
        <v>1</v>
      </c>
      <c r="B3" s="62" t="s">
        <v>22</v>
      </c>
      <c r="C3" s="63">
        <v>1</v>
      </c>
      <c r="D3" s="64">
        <v>1.2999999999999998</v>
      </c>
      <c r="E3" s="65">
        <v>2.2000000000000002</v>
      </c>
      <c r="F3" s="92">
        <v>0</v>
      </c>
      <c r="G3" s="63">
        <v>-1.6</v>
      </c>
      <c r="H3" s="64">
        <v>1.2</v>
      </c>
      <c r="I3" s="65">
        <v>0.6</v>
      </c>
    </row>
    <row r="4" spans="1:10" x14ac:dyDescent="0.15">
      <c r="A4" s="59">
        <v>2</v>
      </c>
      <c r="B4" s="57" t="s">
        <v>24</v>
      </c>
      <c r="C4" s="51">
        <v>1.8</v>
      </c>
      <c r="D4" s="52">
        <v>9.9999999999999867E-2</v>
      </c>
      <c r="E4" s="53">
        <v>2.4000000000000004</v>
      </c>
      <c r="F4" s="93">
        <v>0</v>
      </c>
      <c r="G4" s="51">
        <v>-0.8</v>
      </c>
      <c r="H4" s="52">
        <v>1.1000000000000001</v>
      </c>
      <c r="I4" s="53">
        <v>0.5</v>
      </c>
    </row>
    <row r="5" spans="1:10" x14ac:dyDescent="0.15">
      <c r="A5" s="59">
        <v>3</v>
      </c>
      <c r="B5" s="57" t="s">
        <v>23</v>
      </c>
      <c r="C5" s="184">
        <v>3.5</v>
      </c>
      <c r="D5" s="52">
        <v>1.5</v>
      </c>
      <c r="E5" s="53">
        <v>1.5</v>
      </c>
      <c r="F5" s="93">
        <v>0</v>
      </c>
      <c r="G5" s="184">
        <v>-0.4</v>
      </c>
      <c r="H5" s="187">
        <v>0.5</v>
      </c>
      <c r="I5" s="53">
        <v>1.1000000000000001</v>
      </c>
    </row>
    <row r="6" spans="1:10" x14ac:dyDescent="0.15">
      <c r="A6" s="59">
        <v>4</v>
      </c>
      <c r="B6" s="57" t="s">
        <v>21</v>
      </c>
      <c r="C6" s="51">
        <v>2.4000000000000004</v>
      </c>
      <c r="D6" s="52">
        <v>2.6</v>
      </c>
      <c r="E6" s="53">
        <v>0.99999999999999978</v>
      </c>
      <c r="F6" s="93">
        <v>0</v>
      </c>
      <c r="G6" s="51">
        <v>-1</v>
      </c>
      <c r="H6" s="52">
        <v>0.4</v>
      </c>
      <c r="I6" s="53">
        <v>0.7</v>
      </c>
    </row>
    <row r="7" spans="1:10" ht="15" thickBot="1" x14ac:dyDescent="0.2">
      <c r="A7" s="60">
        <v>5</v>
      </c>
      <c r="B7" s="58" t="s">
        <v>25</v>
      </c>
      <c r="C7" s="185">
        <v>2.9000000000000004</v>
      </c>
      <c r="D7" s="55">
        <v>1.7999999999999998</v>
      </c>
      <c r="E7" s="56">
        <v>0.59999999999999987</v>
      </c>
      <c r="F7" s="94">
        <v>0</v>
      </c>
      <c r="G7" s="185">
        <v>-1.1000000000000001</v>
      </c>
      <c r="H7" s="188">
        <v>0.3</v>
      </c>
      <c r="I7" s="186">
        <v>1.3</v>
      </c>
    </row>
    <row r="8" spans="1:10" ht="15" thickBot="1" x14ac:dyDescent="0.2"/>
    <row r="9" spans="1:10" ht="15" thickBot="1" x14ac:dyDescent="0.2">
      <c r="A9" s="159" t="s">
        <v>43</v>
      </c>
      <c r="B9" s="160"/>
      <c r="C9" s="160"/>
      <c r="D9" s="160"/>
      <c r="E9" s="161"/>
      <c r="F9" s="189"/>
      <c r="G9" s="190"/>
      <c r="H9" s="190"/>
      <c r="I9" s="190"/>
    </row>
    <row r="10" spans="1:10" ht="15" thickBot="1" x14ac:dyDescent="0.2">
      <c r="A10" s="80" t="s">
        <v>44</v>
      </c>
      <c r="B10" s="69" t="s">
        <v>26</v>
      </c>
      <c r="C10" s="70" t="s">
        <v>28</v>
      </c>
      <c r="D10" s="70" t="s">
        <v>29</v>
      </c>
      <c r="E10" s="71" t="s">
        <v>27</v>
      </c>
      <c r="F10" s="189"/>
      <c r="G10" s="190"/>
      <c r="H10" s="190"/>
      <c r="I10" s="190"/>
    </row>
    <row r="11" spans="1:10" x14ac:dyDescent="0.15">
      <c r="A11" s="76" t="s">
        <v>9</v>
      </c>
      <c r="B11" s="77">
        <v>3.25</v>
      </c>
      <c r="C11" s="78">
        <v>2.5</v>
      </c>
      <c r="D11" s="78">
        <v>2.87</v>
      </c>
      <c r="E11" s="79">
        <v>2.2000000000000002</v>
      </c>
      <c r="F11" s="189"/>
      <c r="G11" s="190"/>
      <c r="H11" s="190"/>
      <c r="I11" s="190"/>
    </row>
    <row r="12" spans="1:10" x14ac:dyDescent="0.15">
      <c r="A12" s="74" t="s">
        <v>36</v>
      </c>
      <c r="B12" s="51">
        <v>0</v>
      </c>
      <c r="C12" s="52">
        <v>0</v>
      </c>
      <c r="D12" s="52">
        <v>0</v>
      </c>
      <c r="E12" s="53">
        <v>0</v>
      </c>
      <c r="F12" s="189"/>
      <c r="G12" s="190"/>
      <c r="H12" s="190"/>
      <c r="I12" s="190"/>
    </row>
    <row r="13" spans="1:10" ht="15" thickBot="1" x14ac:dyDescent="0.2">
      <c r="A13" s="75" t="s">
        <v>35</v>
      </c>
      <c r="B13" s="54">
        <v>0</v>
      </c>
      <c r="C13" s="55">
        <v>0</v>
      </c>
      <c r="D13" s="55">
        <v>0</v>
      </c>
      <c r="E13" s="56">
        <v>0</v>
      </c>
      <c r="F13" s="189"/>
      <c r="G13" s="190"/>
      <c r="H13" s="190"/>
      <c r="I13" s="190"/>
    </row>
    <row r="14" spans="1:10" ht="15" thickBot="1" x14ac:dyDescent="0.2"/>
    <row r="15" spans="1:10" ht="15" thickBot="1" x14ac:dyDescent="0.2">
      <c r="A15" s="165" t="s">
        <v>52</v>
      </c>
      <c r="B15" s="166"/>
      <c r="C15" s="166"/>
      <c r="D15" s="166"/>
      <c r="E15" s="166"/>
      <c r="F15" s="166"/>
      <c r="G15" s="166"/>
      <c r="H15" s="166"/>
      <c r="I15" s="166"/>
      <c r="J15" s="167"/>
    </row>
    <row r="16" spans="1:10" ht="14.5" customHeight="1" x14ac:dyDescent="0.15">
      <c r="A16" s="157" t="s">
        <v>17</v>
      </c>
      <c r="B16" s="157" t="s">
        <v>34</v>
      </c>
      <c r="C16" s="148" t="s">
        <v>11</v>
      </c>
      <c r="D16" s="149"/>
      <c r="E16" s="149"/>
      <c r="F16" s="150"/>
      <c r="G16" s="162" t="s">
        <v>33</v>
      </c>
      <c r="H16" s="163"/>
      <c r="I16" s="163"/>
      <c r="J16" s="164"/>
    </row>
    <row r="17" spans="1:10" ht="14.5" customHeight="1" x14ac:dyDescent="0.15">
      <c r="A17" s="158"/>
      <c r="B17" s="158"/>
      <c r="C17" s="84" t="s">
        <v>26</v>
      </c>
      <c r="D17" s="81" t="s">
        <v>28</v>
      </c>
      <c r="E17" s="81" t="s">
        <v>29</v>
      </c>
      <c r="F17" s="96" t="s">
        <v>27</v>
      </c>
      <c r="G17" s="86" t="s">
        <v>26</v>
      </c>
      <c r="H17" s="82" t="s">
        <v>28</v>
      </c>
      <c r="I17" s="82" t="s">
        <v>29</v>
      </c>
      <c r="J17" s="83" t="s">
        <v>27</v>
      </c>
    </row>
    <row r="18" spans="1:10" x14ac:dyDescent="0.15">
      <c r="A18" s="59">
        <v>1</v>
      </c>
      <c r="B18" s="59" t="s">
        <v>22</v>
      </c>
      <c r="C18" s="85">
        <f>C3+$G3*B$11+$H3*B$12+$I3*B$13</f>
        <v>-4.2</v>
      </c>
      <c r="D18" s="85">
        <f t="shared" ref="D18:F18" si="0">D3+$G3*C$11+$H3*C$12+$I3*C$13</f>
        <v>-2.7</v>
      </c>
      <c r="E18" s="85">
        <f t="shared" si="0"/>
        <v>-2.3920000000000003</v>
      </c>
      <c r="F18" s="85">
        <f t="shared" si="0"/>
        <v>-3.5200000000000005</v>
      </c>
      <c r="G18" s="87">
        <f>EXP(C18)/(EXP($C18)+EXP($D18)+EXP($E18)+EXP($F18))</f>
        <v>7.3780016698100137E-2</v>
      </c>
      <c r="H18" s="87">
        <f t="shared" ref="H18:J18" si="1">EXP(D18)/(EXP($C18)+EXP($D18)+EXP($E18)+EXP($F18))</f>
        <v>0.33065909444523534</v>
      </c>
      <c r="I18" s="87">
        <f t="shared" si="1"/>
        <v>0.44992815681269416</v>
      </c>
      <c r="J18" s="87">
        <f t="shared" si="1"/>
        <v>0.14563273204397043</v>
      </c>
    </row>
    <row r="19" spans="1:10" x14ac:dyDescent="0.15">
      <c r="A19" s="59">
        <v>2</v>
      </c>
      <c r="B19" s="59" t="s">
        <v>24</v>
      </c>
      <c r="C19" s="85">
        <f t="shared" ref="C19:F22" si="2">C4+$G4*B$11+$H4*B$12+$I4*B$13</f>
        <v>-0.8</v>
      </c>
      <c r="D19" s="85">
        <f t="shared" si="2"/>
        <v>-1.9000000000000001</v>
      </c>
      <c r="E19" s="85">
        <f t="shared" si="2"/>
        <v>0.10400000000000009</v>
      </c>
      <c r="F19" s="85">
        <f t="shared" si="2"/>
        <v>-1.7600000000000002</v>
      </c>
      <c r="G19" s="87">
        <f t="shared" ref="G19:G22" si="3">EXP(C19)/(EXP($C19)+EXP($D19)+EXP($E19)+EXP($F19))</f>
        <v>0.23893576882537271</v>
      </c>
      <c r="H19" s="87">
        <f t="shared" ref="H19:H22" si="4">EXP(D19)/(EXP($C19)+EXP($D19)+EXP($E19)+EXP($F19))</f>
        <v>7.9534808303135626E-2</v>
      </c>
      <c r="I19" s="87">
        <f t="shared" ref="I19:I22" si="5">EXP(E19)/(EXP($C19)+EXP($D19)+EXP($E19)+EXP($F19))</f>
        <v>0.59004261678326253</v>
      </c>
      <c r="J19" s="87">
        <f t="shared" ref="J19:J22" si="6">EXP(F19)/(EXP($C19)+EXP($D19)+EXP($E19)+EXP($F19))</f>
        <v>9.1486806088229136E-2</v>
      </c>
    </row>
    <row r="20" spans="1:10" x14ac:dyDescent="0.15">
      <c r="A20" s="59">
        <v>3</v>
      </c>
      <c r="B20" s="59" t="s">
        <v>23</v>
      </c>
      <c r="C20" s="85">
        <f t="shared" si="2"/>
        <v>2.2000000000000002</v>
      </c>
      <c r="D20" s="85">
        <f t="shared" si="2"/>
        <v>0.5</v>
      </c>
      <c r="E20" s="85">
        <f t="shared" si="2"/>
        <v>0.35199999999999987</v>
      </c>
      <c r="F20" s="85">
        <f t="shared" si="2"/>
        <v>-0.88000000000000012</v>
      </c>
      <c r="G20" s="191">
        <f t="shared" si="3"/>
        <v>0.72139936331198717</v>
      </c>
      <c r="H20" s="87">
        <f t="shared" si="4"/>
        <v>0.13178777793923285</v>
      </c>
      <c r="I20" s="87">
        <f t="shared" si="5"/>
        <v>0.11365788026386729</v>
      </c>
      <c r="J20" s="87">
        <f t="shared" si="6"/>
        <v>3.3154978484912702E-2</v>
      </c>
    </row>
    <row r="21" spans="1:10" x14ac:dyDescent="0.15">
      <c r="A21" s="59">
        <v>4</v>
      </c>
      <c r="B21" s="59" t="s">
        <v>21</v>
      </c>
      <c r="C21" s="85">
        <f t="shared" si="2"/>
        <v>-0.84999999999999964</v>
      </c>
      <c r="D21" s="85">
        <f t="shared" si="2"/>
        <v>0.10000000000000009</v>
      </c>
      <c r="E21" s="85">
        <f t="shared" si="2"/>
        <v>-1.8700000000000003</v>
      </c>
      <c r="F21" s="85">
        <f t="shared" si="2"/>
        <v>-2.2000000000000002</v>
      </c>
      <c r="G21" s="87">
        <f t="shared" si="3"/>
        <v>0.23778131805921182</v>
      </c>
      <c r="H21" s="87">
        <f t="shared" si="4"/>
        <v>0.6148334509105573</v>
      </c>
      <c r="I21" s="87">
        <f t="shared" si="5"/>
        <v>8.5742740159837141E-2</v>
      </c>
      <c r="J21" s="87">
        <f t="shared" si="6"/>
        <v>6.1642490870393675E-2</v>
      </c>
    </row>
    <row r="22" spans="1:10" ht="15" customHeight="1" thickBot="1" x14ac:dyDescent="0.2">
      <c r="A22" s="60">
        <v>5</v>
      </c>
      <c r="B22" s="60" t="s">
        <v>25</v>
      </c>
      <c r="C22" s="85">
        <f t="shared" si="2"/>
        <v>-0.67499999999999982</v>
      </c>
      <c r="D22" s="85">
        <f t="shared" si="2"/>
        <v>-0.95000000000000018</v>
      </c>
      <c r="E22" s="85">
        <f t="shared" si="2"/>
        <v>-2.5570000000000004</v>
      </c>
      <c r="F22" s="85">
        <f t="shared" si="2"/>
        <v>-2.4200000000000004</v>
      </c>
      <c r="G22" s="191">
        <f t="shared" si="3"/>
        <v>0.47927096918532786</v>
      </c>
      <c r="H22" s="87">
        <f t="shared" si="4"/>
        <v>0.36404086766418775</v>
      </c>
      <c r="I22" s="87">
        <f t="shared" si="5"/>
        <v>7.2985890025000111E-2</v>
      </c>
      <c r="J22" s="87">
        <f t="shared" si="6"/>
        <v>8.3702273125484283E-2</v>
      </c>
    </row>
    <row r="23" spans="1:10" ht="15" customHeight="1" thickBot="1" x14ac:dyDescent="0.2">
      <c r="C23" s="151" t="s">
        <v>53</v>
      </c>
      <c r="D23" s="152"/>
      <c r="E23" s="152"/>
      <c r="F23" s="153"/>
      <c r="G23" s="88">
        <f>AVERAGE(G18:G22)</f>
        <v>0.35023348721599995</v>
      </c>
      <c r="H23" s="88">
        <f t="shared" ref="H23:J23" si="7">AVERAGE(H18:H22)</f>
        <v>0.30417119985246976</v>
      </c>
      <c r="I23" s="88">
        <f t="shared" si="7"/>
        <v>0.26247145680893225</v>
      </c>
      <c r="J23" s="88">
        <f t="shared" si="7"/>
        <v>8.3123856122598053E-2</v>
      </c>
    </row>
    <row r="24" spans="1:10" ht="14.5" customHeight="1" thickBot="1" x14ac:dyDescent="0.2">
      <c r="C24" s="154" t="s">
        <v>54</v>
      </c>
      <c r="D24" s="155"/>
      <c r="E24" s="155"/>
      <c r="F24" s="156"/>
      <c r="G24" s="88">
        <v>0.50225593341267927</v>
      </c>
      <c r="H24" s="89">
        <v>0.21792445205173783</v>
      </c>
      <c r="I24" s="89">
        <v>0.21652730713146254</v>
      </c>
      <c r="J24" s="90">
        <v>6.3292307404120396E-2</v>
      </c>
    </row>
    <row r="26" spans="1:10" ht="15" thickBot="1" x14ac:dyDescent="0.2">
      <c r="A26" s="95" t="s">
        <v>59</v>
      </c>
    </row>
    <row r="27" spans="1:10" ht="15" thickBot="1" x14ac:dyDescent="0.2">
      <c r="A27" s="143" t="s">
        <v>60</v>
      </c>
      <c r="B27" s="144"/>
      <c r="C27" s="144"/>
      <c r="D27" s="144"/>
      <c r="E27" s="144"/>
      <c r="F27" s="145"/>
    </row>
    <row r="28" spans="1:10" ht="74" customHeight="1" thickBot="1" x14ac:dyDescent="0.2">
      <c r="A28" s="140" t="s">
        <v>61</v>
      </c>
      <c r="B28" s="141"/>
      <c r="C28" s="141"/>
      <c r="D28" s="141"/>
      <c r="E28" s="141"/>
      <c r="F28" s="142"/>
    </row>
    <row r="29" spans="1:10" ht="15" thickBot="1" x14ac:dyDescent="0.2"/>
    <row r="30" spans="1:10" ht="16" thickBot="1" x14ac:dyDescent="0.25">
      <c r="A30" s="97" t="s">
        <v>70</v>
      </c>
      <c r="B30" s="98"/>
      <c r="C30" s="98"/>
      <c r="D30" s="99"/>
    </row>
    <row r="31" spans="1:10" x14ac:dyDescent="0.15">
      <c r="A31" s="195" t="s">
        <v>68</v>
      </c>
      <c r="B31" s="195"/>
      <c r="C31" s="195"/>
      <c r="D31" s="195"/>
    </row>
    <row r="32" spans="1:10" ht="18" customHeight="1" x14ac:dyDescent="0.15">
      <c r="A32" s="190"/>
      <c r="B32" s="190"/>
      <c r="C32" s="190"/>
      <c r="D32" s="190"/>
    </row>
    <row r="33" spans="1:4" ht="15" thickBot="1" x14ac:dyDescent="0.2"/>
    <row r="34" spans="1:4" ht="28" customHeight="1" thickBot="1" x14ac:dyDescent="0.25">
      <c r="A34" s="179" t="s">
        <v>69</v>
      </c>
      <c r="B34" s="180"/>
      <c r="C34" s="180"/>
      <c r="D34" s="181"/>
    </row>
    <row r="35" spans="1:4" ht="101" customHeight="1" x14ac:dyDescent="0.15">
      <c r="A35" s="196" t="s">
        <v>71</v>
      </c>
      <c r="B35" s="196"/>
      <c r="C35" s="196"/>
      <c r="D35" s="196"/>
    </row>
  </sheetData>
  <mergeCells count="16">
    <mergeCell ref="A35:D35"/>
    <mergeCell ref="A30:D30"/>
    <mergeCell ref="A31:D32"/>
    <mergeCell ref="A34:D34"/>
    <mergeCell ref="A28:F28"/>
    <mergeCell ref="A27:F27"/>
    <mergeCell ref="A1:I1"/>
    <mergeCell ref="C16:F16"/>
    <mergeCell ref="C23:F23"/>
    <mergeCell ref="C24:F24"/>
    <mergeCell ref="B16:B17"/>
    <mergeCell ref="A16:A17"/>
    <mergeCell ref="A9:E9"/>
    <mergeCell ref="G16:J16"/>
    <mergeCell ref="A15:J15"/>
    <mergeCell ref="F9:I13"/>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Part A</vt:lpstr>
      <vt:lpstr>Part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2020-08-28T03:13:32Z</dcterms:modified>
</cp:coreProperties>
</file>